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SWD\Desktop\annual procurement plan 2024\"/>
    </mc:Choice>
  </mc:AlternateContent>
  <xr:revisionPtr revIDLastSave="0" documentId="8_{389525AD-E493-4210-BED7-DA6FA8D466DE}" xr6:coauthVersionLast="47" xr6:coauthVersionMax="47" xr10:uidLastSave="{00000000-0000-0000-0000-000000000000}"/>
  <bookViews>
    <workbookView xWindow="-110" yWindow="-110" windowWidth="19420" windowHeight="11500" xr2:uid="{00000000-000D-0000-FFFF-FFFF00000000}"/>
  </bookViews>
  <sheets>
    <sheet name="app" sheetId="6" r:id="rId1"/>
    <sheet name="how_to_fill_out-definitions" sheetId="2" r:id="rId2"/>
    <sheet name="data_validation" sheetId="3" state="hidden" r:id="rId3"/>
  </sheets>
  <externalReferences>
    <externalReference r:id="rId4"/>
    <externalReference r:id="rId5"/>
    <externalReference r:id="rId6"/>
  </externalReferences>
  <definedNames>
    <definedName name="_xlnm._FilterDatabase" localSheetId="0" hidden="1">app!$A$8:$AP$102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6" l="1"/>
  <c r="K22" i="6" s="1"/>
  <c r="K81" i="6"/>
  <c r="J114" i="6"/>
  <c r="K114" i="6" s="1"/>
  <c r="J115" i="6"/>
  <c r="AR118" i="6"/>
  <c r="K115" i="6"/>
  <c r="AR64" i="6"/>
  <c r="K52" i="6"/>
  <c r="J242" i="6"/>
  <c r="K224" i="6"/>
  <c r="J224" i="6"/>
  <c r="J128" i="6"/>
  <c r="AU79" i="6"/>
  <c r="J70" i="6"/>
  <c r="K70" i="6" s="1"/>
  <c r="J53" i="6"/>
  <c r="J275" i="6"/>
  <c r="K275" i="6" s="1"/>
  <c r="AT40" i="6"/>
  <c r="J37" i="6"/>
  <c r="K37" i="6" s="1"/>
  <c r="AW131" i="6"/>
  <c r="AU140" i="6"/>
  <c r="AS143" i="6"/>
  <c r="J271" i="6"/>
  <c r="K271" i="6"/>
  <c r="K23" i="6"/>
  <c r="K139" i="6"/>
  <c r="K89" i="6"/>
  <c r="J269" i="6" l="1"/>
  <c r="K269" i="6" s="1"/>
  <c r="J222" i="6"/>
  <c r="K107" i="6"/>
  <c r="J106" i="6"/>
  <c r="J111" i="6"/>
  <c r="J272" i="6" l="1"/>
  <c r="K272" i="6" s="1"/>
  <c r="J71" i="6"/>
  <c r="K71" i="6" s="1"/>
  <c r="K111" i="6"/>
  <c r="K106" i="6"/>
  <c r="K20" i="6" l="1"/>
  <c r="K268" i="6"/>
  <c r="K50" i="6"/>
  <c r="K51" i="6"/>
  <c r="K49" i="6"/>
  <c r="K48" i="6"/>
  <c r="K212" i="6"/>
  <c r="K211" i="6"/>
  <c r="K210" i="6"/>
  <c r="K209" i="6"/>
  <c r="K258" i="6"/>
  <c r="K55" i="6"/>
  <c r="K43" i="6" l="1"/>
  <c r="K66" i="6"/>
  <c r="K257" i="6"/>
  <c r="K63" i="6"/>
  <c r="K65" i="6"/>
  <c r="K208" i="6" l="1"/>
  <c r="K64" i="6"/>
  <c r="K207" i="6"/>
  <c r="K256" i="6"/>
  <c r="K110" i="6"/>
  <c r="K255" i="6"/>
  <c r="K127" i="6"/>
  <c r="K69" i="6"/>
  <c r="K46" i="6" l="1"/>
  <c r="K47" i="6"/>
  <c r="K240" i="6"/>
  <c r="K62" i="6"/>
  <c r="K61" i="6"/>
  <c r="K239" i="6"/>
  <c r="K100" i="6"/>
  <c r="K238" i="6"/>
  <c r="K60" i="6"/>
  <c r="K67" i="6"/>
  <c r="K59" i="6"/>
  <c r="K237" i="6"/>
  <c r="K236" i="6"/>
  <c r="K99" i="6"/>
  <c r="K235" i="6"/>
  <c r="K241" i="6"/>
  <c r="K45" i="6"/>
  <c r="K56" i="6"/>
  <c r="K33" i="6"/>
  <c r="K85" i="6" l="1"/>
  <c r="K135" i="6"/>
  <c r="K192" i="6"/>
  <c r="K193" i="6" l="1"/>
  <c r="K191" i="6"/>
  <c r="K194" i="6"/>
  <c r="K195" i="6"/>
  <c r="K196" i="6"/>
  <c r="K197" i="6"/>
  <c r="K198" i="6"/>
  <c r="K82" i="6"/>
  <c r="J80" i="6"/>
  <c r="K80" i="6" s="1"/>
  <c r="J113" i="6" l="1"/>
  <c r="K132" i="6"/>
  <c r="K133" i="6"/>
  <c r="K137" i="6"/>
  <c r="J29" i="6"/>
  <c r="K131" i="6"/>
  <c r="K18" i="6"/>
  <c r="K17" i="6"/>
  <c r="K234" i="6"/>
  <c r="K233" i="6"/>
  <c r="K232" i="6"/>
  <c r="K231" i="6"/>
  <c r="K281" i="6" l="1"/>
  <c r="K279" i="6"/>
  <c r="K278" i="6"/>
  <c r="K277" i="6"/>
  <c r="K276" i="6"/>
  <c r="K267" i="6"/>
  <c r="K266" i="6"/>
  <c r="K265" i="6"/>
  <c r="K264" i="6"/>
  <c r="K263" i="6"/>
  <c r="K262" i="6"/>
  <c r="K261" i="6"/>
  <c r="K260" i="6"/>
  <c r="K259" i="6"/>
  <c r="K254" i="6"/>
  <c r="K253" i="6"/>
  <c r="K252" i="6"/>
  <c r="K251" i="6"/>
  <c r="K250" i="6"/>
  <c r="K249" i="6"/>
  <c r="K248" i="6"/>
  <c r="K247" i="6"/>
  <c r="K246" i="6"/>
  <c r="K245" i="6"/>
  <c r="K244" i="6"/>
  <c r="K243" i="6"/>
  <c r="K242" i="6"/>
  <c r="K230" i="6"/>
  <c r="K229" i="6"/>
  <c r="K228" i="6"/>
  <c r="K227" i="6"/>
  <c r="K225" i="6"/>
  <c r="K223" i="6"/>
  <c r="K222" i="6"/>
  <c r="K221" i="6"/>
  <c r="K220" i="6"/>
  <c r="K219" i="6"/>
  <c r="K218" i="6"/>
  <c r="K217" i="6"/>
  <c r="K216" i="6"/>
  <c r="K215" i="6"/>
  <c r="K214" i="6"/>
  <c r="K213" i="6"/>
  <c r="K206" i="6"/>
  <c r="K205" i="6"/>
  <c r="K204" i="6"/>
  <c r="K203" i="6"/>
  <c r="K202" i="6"/>
  <c r="K201" i="6"/>
  <c r="K200" i="6"/>
  <c r="K199"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0" i="6"/>
  <c r="K138" i="6"/>
  <c r="K129" i="6"/>
  <c r="K128" i="6"/>
  <c r="K124" i="6"/>
  <c r="K113" i="6"/>
  <c r="K121" i="6"/>
  <c r="K120" i="6"/>
  <c r="K118" i="6"/>
  <c r="K117" i="6"/>
  <c r="K116" i="6"/>
  <c r="K109" i="6"/>
  <c r="K105" i="6"/>
  <c r="K104" i="6"/>
  <c r="K103" i="6"/>
  <c r="K102" i="6"/>
  <c r="K101" i="6"/>
  <c r="K98" i="6"/>
  <c r="K97" i="6"/>
  <c r="K96" i="6"/>
  <c r="K95" i="6"/>
  <c r="K94" i="6"/>
  <c r="K92" i="6"/>
  <c r="K88" i="6"/>
  <c r="K84" i="6"/>
  <c r="K90" i="6"/>
  <c r="K79" i="6"/>
  <c r="K78" i="6"/>
  <c r="K77" i="6"/>
  <c r="K76" i="6"/>
  <c r="K74" i="6"/>
  <c r="K73" i="6"/>
  <c r="K53" i="6"/>
  <c r="K68" i="6"/>
  <c r="K54" i="6"/>
  <c r="K44" i="6"/>
  <c r="K42" i="6"/>
  <c r="K40" i="6"/>
  <c r="K39" i="6"/>
  <c r="K36" i="6"/>
  <c r="K34" i="6"/>
  <c r="K30" i="6"/>
  <c r="K27" i="6"/>
  <c r="K26" i="6"/>
  <c r="K25" i="6"/>
  <c r="K16" i="6"/>
  <c r="K15" i="6"/>
  <c r="K14" i="6"/>
  <c r="K13" i="6"/>
  <c r="K12" i="6"/>
  <c r="K11" i="6"/>
  <c r="J280" i="6" l="1"/>
  <c r="K280" i="6" s="1"/>
  <c r="J274" i="6"/>
  <c r="K274" i="6" s="1"/>
  <c r="J126" i="6"/>
  <c r="K126" i="6" s="1"/>
  <c r="J125" i="6"/>
  <c r="K125" i="6" s="1"/>
  <c r="J123" i="6"/>
  <c r="K123" i="6" s="1"/>
  <c r="J122" i="6"/>
  <c r="K122" i="6" s="1"/>
  <c r="J86" i="6"/>
  <c r="K86" i="6" s="1"/>
  <c r="J75" i="6"/>
  <c r="K75" i="6" s="1"/>
  <c r="J58" i="6"/>
  <c r="K58" i="6" s="1"/>
  <c r="J35" i="6"/>
  <c r="K35" i="6" s="1"/>
  <c r="J32" i="6"/>
  <c r="K29" i="6"/>
  <c r="K32" i="6" l="1"/>
  <c r="K282" i="6" s="1"/>
  <c r="J282" i="6"/>
</calcChain>
</file>

<file path=xl/sharedStrings.xml><?xml version="1.0" encoding="utf-8"?>
<sst xmlns="http://schemas.openxmlformats.org/spreadsheetml/2006/main" count="2008" uniqueCount="448">
  <si>
    <t>Department of Budget and Management Procurement Monitoring Report as of month/day/2006</t>
  </si>
  <si>
    <t>Code (PAP)</t>
  </si>
  <si>
    <t>Procurement     Program/Project</t>
  </si>
  <si>
    <t>PMO/             End-User</t>
  </si>
  <si>
    <t>Mode of Procurement</t>
  </si>
  <si>
    <t>Schedule for Each Procurement Activity</t>
  </si>
  <si>
    <t>Source of Funds</t>
  </si>
  <si>
    <t>Estimated Budget (PhP)</t>
  </si>
  <si>
    <t>Remarks                                                                        (brief description of Program/Activity/Project)</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</si>
  <si>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</si>
  <si>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</si>
  <si>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</si>
  <si>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</si>
  <si>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</si>
  <si>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</si>
  <si>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</si>
  <si>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</si>
  <si>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</si>
  <si>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</si>
  <si>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</si>
  <si>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</si>
  <si>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</si>
  <si>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</si>
  <si>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</si>
  <si>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</si>
  <si>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</si>
  <si>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</si>
  <si>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</si>
  <si>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</si>
  <si>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</si>
  <si>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</si>
  <si>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</si>
  <si>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CUSTOMIZED PRINTING</t>
  </si>
  <si>
    <t>PROTECTIVE SERVICES DIVISION</t>
  </si>
  <si>
    <t>NP-53.9 - Small Value Procurement</t>
  </si>
  <si>
    <t>N/A</t>
  </si>
  <si>
    <t>GoP</t>
  </si>
  <si>
    <t>AUGUST, 2023</t>
  </si>
  <si>
    <t>JANUARY TO DECEMBER 2023</t>
  </si>
  <si>
    <t>ADVERTISING (PRINT DSWD VEST)</t>
  </si>
  <si>
    <t>PPPP</t>
  </si>
  <si>
    <t>Competitive Bidding</t>
  </si>
  <si>
    <t>FEB-DEC 2023</t>
  </si>
  <si>
    <t>TRAINING SHIRT FOR STAKEHOLDERS</t>
  </si>
  <si>
    <t>PROMOTIVE SERVICES DIVISION</t>
  </si>
  <si>
    <t>GOP</t>
  </si>
  <si>
    <t>BAYANI KA! MEDALS - WIDTH 3.5 INCHES, HEIGHT 4.5 INCHES</t>
  </si>
  <si>
    <t>KALAHI-CIDSS LANYARD/ID SLING - 36 INCHES, POLYESTER</t>
  </si>
  <si>
    <t>BAYANI KA! PLAQUES (CUSTOMIZED)</t>
  </si>
  <si>
    <t>ADVOCACY ACTIVITIES</t>
  </si>
  <si>
    <t>POLICY AND PLANS DIVISION</t>
  </si>
  <si>
    <t xml:space="preserve">PRINTING AND PUBLICATION EXPENSES </t>
  </si>
  <si>
    <t>PES MODULE</t>
  </si>
  <si>
    <t>PRODUCTIONS OF 50PCS HFGW RESIDENTS HANDBOOKS</t>
  </si>
  <si>
    <t>CIU FORMS</t>
  </si>
  <si>
    <t>OCTOBER - NOVEMBER 2022</t>
  </si>
  <si>
    <t>DRMD</t>
  </si>
  <si>
    <t>DRINKING WATER</t>
  </si>
  <si>
    <t xml:space="preserve">DRINKING WATER </t>
  </si>
  <si>
    <t>JANUARY - DECEMBER 2023</t>
  </si>
  <si>
    <t>PSS</t>
  </si>
  <si>
    <t>FOOD AND OTHER GROCERY ITEMS</t>
  </si>
  <si>
    <t>BANGUN FOOD ITEMS</t>
  </si>
  <si>
    <t>Shopping</t>
  </si>
  <si>
    <t>RSCC FOOD AND OTHER GROCERY ITEMS</t>
  </si>
  <si>
    <t>HFGW FOOD AND OTHER GROCERY ITEMS</t>
  </si>
  <si>
    <t>Direct Contracting</t>
  </si>
  <si>
    <t>JANUARY - DECEMBER, 2023</t>
  </si>
  <si>
    <t>FUEL, LUBRICANTS, AND OTHER VEHICLE SUPPLIES</t>
  </si>
  <si>
    <t>FUEL, OIL AND LUBRICANTS EXPENSES</t>
  </si>
  <si>
    <t>FUEL</t>
  </si>
  <si>
    <t>SEMI EXPENDABLES</t>
  </si>
  <si>
    <t>SEMI EXPENDABLES - OFFICE EQUIPMENT</t>
  </si>
  <si>
    <t>SEMI EXPENDABLES - ICT EQUIPMENT</t>
  </si>
  <si>
    <t>MARCH-DEC 2023</t>
  </si>
  <si>
    <t>SEMI EXPENDABLES - FURNITURE AND FIXTURES</t>
  </si>
  <si>
    <t>OFFICE SUPPLIES AND CONSUMABLES</t>
  </si>
  <si>
    <t>HFGW CCTV CAMERAS</t>
  </si>
  <si>
    <t>TK-479 KYOCERA MITA TONER</t>
  </si>
  <si>
    <t>FEBRUARY, 2023</t>
  </si>
  <si>
    <t>GENERAL MERCHANDISE</t>
  </si>
  <si>
    <t>HFGW NON-FOOD SUPPLIES</t>
  </si>
  <si>
    <t>MATERIALS FOR HFGW CENTER SEWING ACTIVITIES</t>
  </si>
  <si>
    <t>APRIL, 20223</t>
  </si>
  <si>
    <t>MATERIALS FOR HFGW CENTER RECREATIONAL ACTIVITIES</t>
  </si>
  <si>
    <t>COSMETICS FOR HFGW RESIDENTS</t>
  </si>
  <si>
    <t>HFGW GARDENING MATERIALS</t>
  </si>
  <si>
    <t>DRYGOODS AND GENERAL MERCHANDISE</t>
  </si>
  <si>
    <t>CLOTHINGS FOR THE RESIDENTS OF RSCC</t>
  </si>
  <si>
    <t>TOILETRIES AND KITCHENWARES</t>
  </si>
  <si>
    <t>FOR THE USE OF RSCC RESIDENTS</t>
  </si>
  <si>
    <t>JANITORIAL SUPPLIES</t>
  </si>
  <si>
    <t>HYGIENE/HEALTH/FIRST AID KIT</t>
  </si>
  <si>
    <t>MARCH - JUNE, 2023</t>
  </si>
  <si>
    <t>HOTMEALS</t>
  </si>
  <si>
    <t>SUPPLY AND DELIVERY OF FOOD AND NON-FOOD FOR BANGUN IMPLEMENTATION LOT 1-3</t>
  </si>
  <si>
    <t>SUPPLY AND DELIVERY OF NFA RICE</t>
  </si>
  <si>
    <t>NP-53.5 Agency-to-Agency</t>
  </si>
  <si>
    <t>VEHICLE RENTAL</t>
  </si>
  <si>
    <t>WOMEN &amp; FAMILY SECTOR VEHICLE RENTAL</t>
  </si>
  <si>
    <t>SOCPEN VEHICLE RENTAL</t>
  </si>
  <si>
    <t>FEBRUARY - AUGUST, 2023</t>
  </si>
  <si>
    <t>APRIL - DECEMBER, 2023</t>
  </si>
  <si>
    <t>CIU VEHICLE RENTAL</t>
  </si>
  <si>
    <t>BANGUN VEHICLE RENTAL</t>
  </si>
  <si>
    <t>APRIL - SEPTEMBER, 2023</t>
  </si>
  <si>
    <t>RENTS - MOTOR VEHICLES  CAR/VAN RENTAL (6,000.00 X 15 DAYS X 3 UNITS)</t>
  </si>
  <si>
    <t>RENTS - MOTOR VEHICLES  CAR/VAN RENTAL</t>
  </si>
  <si>
    <t>CCAM</t>
  </si>
  <si>
    <t>vehicle rental for Provinces of Maguindanao, Sultan Kudarat, North Cotabato, and Sarangani (52 days, 50 LGUs)</t>
  </si>
  <si>
    <t>VEHICLE RENTAL- 4PS</t>
  </si>
  <si>
    <t>VEHICLE RENTAL SERVICES</t>
  </si>
  <si>
    <t>REPAIR AND MAINTENANCE - MOTOR VEHICLES</t>
  </si>
  <si>
    <t>SECURITY SERVICES</t>
  </si>
  <si>
    <t>RENTAL OF OFFICE SPACE, WAREHOUSE, AND VENUES</t>
  </si>
  <si>
    <t>NP-53.10 Lease of Real Property and Venue</t>
  </si>
  <si>
    <t>RENTAL OF OFFICE SPACE, WAREHOUSE AND VENUES</t>
  </si>
  <si>
    <t>JANUARY-DECEMEBR 2024</t>
  </si>
  <si>
    <t>REPAIR AND MAINTENANCE</t>
  </si>
  <si>
    <t>REPAIR AND MAINTENANCE OF BUILDING</t>
  </si>
  <si>
    <t xml:space="preserve">REPAIR AND MAINTENANCE OF OFFICE EQUIPMENT </t>
  </si>
  <si>
    <t xml:space="preserve">REPAIR AND MAINTENANCE OF ICT EQUIPMENT </t>
  </si>
  <si>
    <t>RP VEHICLE REPAIR AND MAINTENANCE</t>
  </si>
  <si>
    <t>VEHICLE REPAIR MAINTENANCE, PARTS AND ACCESSORIES (SKX 732 HILUX)</t>
  </si>
  <si>
    <t>CENTER FOR THE HANDICAPPED RP VEHICLE REPAIR AND MAINTENANCE</t>
  </si>
  <si>
    <t>REPAIR &amp; MAINTENANCE OF MOTOR VEHICLES, MACHINERY AND EQUIPMENT)</t>
  </si>
  <si>
    <t>Toyota  Ambulance Tire 195 R15, Nissan Van Tire 215/70 15R, BATTERIES, AND CHANGE OIL</t>
  </si>
  <si>
    <t>REPAIR OF BUILDING</t>
  </si>
  <si>
    <t>Building repair (major and minor repairs)</t>
  </si>
  <si>
    <t>MAINTENANCE OF AIRCON AND OTHER MACHINERIES AND EQUIPMENTS</t>
  </si>
  <si>
    <t>Aircon cleaning for split and window type</t>
  </si>
  <si>
    <t>HFGW RP VEHICLES REPAIR AND MAINTENANCE</t>
  </si>
  <si>
    <t>REPAIR AND MAINTENANCE OF OFFICE EQUIPMENT AND FURNITURES</t>
  </si>
  <si>
    <t>REPAIRS AND MAINTENANCE FOR ICT EQUIPMENT</t>
  </si>
  <si>
    <t>FEBRUARY - JULY, 2023</t>
  </si>
  <si>
    <t>REPAIR AND MAINTENANCE - OTHER MACHINERY AND EQUIPMENT  (AIRCONDITIONER CLEANING &amp; MAINTENANCE @700 X 5 UNITS X 4 QUARTERS)</t>
  </si>
  <si>
    <t>CATERING SERVICES  TAKE-OUT</t>
  </si>
  <si>
    <t>NATIONAL CHILDRENS MONTH CELEBRATION (KICK OFF PARTY) TAKE-OUT AM SNACKS AND LUNCH FOR 1 DAY</t>
  </si>
  <si>
    <t>F. GRADUATION ACTIVITY FOR EXITING BENEFICIARIES (REPRESENTATION)</t>
  </si>
  <si>
    <t xml:space="preserve">SKILLS ENHANCEMENT TRAINING FOR PANTAWID PARENT LEADERS </t>
  </si>
  <si>
    <t xml:space="preserve">CATERING SERVICES WITH FUNCTION HALL </t>
  </si>
  <si>
    <t xml:space="preserve">(QUARTERLY  STAFF DEVELOPMENT MEETINGS)  CATERING SERVICES 1MEAL &amp; 2 SNACKS @580 FOR 30PAX </t>
  </si>
  <si>
    <t xml:space="preserve">SOCIO CULTURAL AND RECREATIONAL ACTIVITIES (CATERING SERVICES ) </t>
  </si>
  <si>
    <t>NDPR WEEK CELEBRATION @650 X 30 PAX X 1 DAY(CATERING)</t>
  </si>
  <si>
    <t>COMMITTEE MEETING (PHP550/PAX X 25 PAX X 2MEETINGS</t>
  </si>
  <si>
    <t>APRIL - JULY, 2023</t>
  </si>
  <si>
    <t>HIV &amp; AIDS (DECEMBER 2023 50 PAX X 550.00X2DAYS (HFGW)</t>
  </si>
  <si>
    <t>FIRST AID TRAINING OF RESIDENTS (APRIL 2023)  50 PAX X 550.00X2DAYS (HFGW)</t>
  </si>
  <si>
    <t>REPRODUCTIVE HEALTH CARE (JULY 2023)  50 PAX X 550.00X2DAYS (HFGW)</t>
  </si>
  <si>
    <t>PROTECTIVE BEHAVIOR ORIENTATION (JUNE 2023) 50 PAX X 550.00X2DAYS (HFGW)</t>
  </si>
  <si>
    <t>GENDER SENSITIVTY DEVELOPMENT ORIENTATION (AUGUST 2023) 50 PAX X 550.00X2DAYS (HFGW)</t>
  </si>
  <si>
    <t>HOUSEPARENT POSITIVE DISCIPLINE 25PAX X 550 X 1DAY (HFGW)</t>
  </si>
  <si>
    <t>CRCF STAKEHOLDERS FORUM FOR LGU 30PAX X 550 X 1DAY (HFGW)</t>
  </si>
  <si>
    <t>CRCF STAKEHOLDERS FORUM FOR DONOR 25PAX X 550 X 1DAY (HFGW)</t>
  </si>
  <si>
    <t>SAFER INTEXRNET DAY CELEBRATION 2020 (550/PAX)</t>
  </si>
  <si>
    <t>FEBRUARY - MAY, 2023</t>
  </si>
  <si>
    <t>QUARTERLY CONDUCT OF REGIONAL SOLO PARENT MEETING (@ 750.00/HEAD X4 QUARTERS)</t>
  </si>
  <si>
    <t>MARCH - NOVEMBER, 2023</t>
  </si>
  <si>
    <t>QUARTERLY CONDUCT OF REGIONAL KALIPI MEETING (@ 750.00/HEAD X4 QUARTERS)</t>
  </si>
  <si>
    <t>FEBRUARY - OCTOBER, 2023</t>
  </si>
  <si>
    <t>INTERNATIONAL DAY OF PWDS @650X 40PAX X 1 DAY (CATERING)</t>
  </si>
  <si>
    <t>QUARTERLY MEETING ON REGIONAL TECHNICAL WORKING GROUP EO 70 (@750.00/HEAD X 1 DAY)</t>
  </si>
  <si>
    <t>SEMESTRAL MEETING ON KAMUSTAHAN ON PROVINCIAL TECHNICAL WORKING GROUP PER PROVINCE SOUTH COTABATO, NORTH COTABATO, SARANGANI PROVINCE AND SULTAN KUDARAT PROVINCE (@750.00/HEAD X 1 DAY)</t>
  </si>
  <si>
    <t>JUNE - NOVEMBER, 2023</t>
  </si>
  <si>
    <t>ANNUAL REVIEW, EVALUATION AND PLANNING (RCAT-VAWC-CP)</t>
  </si>
  <si>
    <t>1 DAY CATERING AND ACCOMODATION - SFP MONTHLY STAFF MEETING (LIVE OUT) (FOR 11 MONTHS)</t>
  </si>
  <si>
    <t>FEBRUARY - DECEMBER, 2023</t>
  </si>
  <si>
    <t>ADVOCACY ACTIVITIES ON RA 9208/10364 [LIVE-OUT, 1 MEAL (RICE WITH 2 VIANDS, 1 DESSERT AND SOFTDRINKS) AND 1 SNACK (LIGHT)] 27 PAX X P 550</t>
  </si>
  <si>
    <t>SOCPEN MONTHLY MEETING    600/PAX/DAY</t>
  </si>
  <si>
    <t>A. NUTRITION MONTH CELEBRATION (ONCE A YEAR) JULY (550X60)</t>
  </si>
  <si>
    <t>B. WOMENS MONTH CELEBRATION (ONCE A YEAR) MARCH (550X60)</t>
  </si>
  <si>
    <t>D. FAMILY FELLOWSHIP (ONCE A YEAR) DECEMBER (550X60)</t>
  </si>
  <si>
    <t>E. FAMILY MONTH CELEBRATION (ONCE A YEAR) NOVEMBER (550X60)</t>
  </si>
  <si>
    <t>G. CHILDRENS MONTH CELEBRATION (ONCE A YEAR) OCTOBER (550X60)</t>
  </si>
  <si>
    <t>NATIONAL WOMENS MONTH CELEBRATION 750.00/HEAD/1DAY</t>
  </si>
  <si>
    <t>INTERNATIONAL DAY OF FAMILY CELEBRATION (@750.00/HEAD X 1 DAY)</t>
  </si>
  <si>
    <t>MARCH - DECEMBER, 2023</t>
  </si>
  <si>
    <t>DAY CARE WORKERS WEEK CELEBRATION 1 DAY ACTIVITY (MEALS AND SNACKS) 100 PAX X 500.00</t>
  </si>
  <si>
    <t>ADOPTION WEEK (FEBRUARY 2023) 50PAX X 550.00 X 1DAY (HFGW)</t>
  </si>
  <si>
    <t>WOMEN'S MONTH CELEBRATION (MARCH 2023) 50PAX X 550.00 X 1DAY (HFGW)</t>
  </si>
  <si>
    <t>NUTRITION MONTH (JULY 2023) 50PAX X 550 X 1DAY (HFGW)</t>
  </si>
  <si>
    <t>FAMILY DAY CELEBRATION (SEPTEMBER 2023)  50PAX X 550 X 1DAY (HFGW)</t>
  </si>
  <si>
    <t>CHILDREN'S MONTH CELEBRATION (NOVEMBER 2023) 50PAX X 550 X 1DAY (HFGW)</t>
  </si>
  <si>
    <t>18TH DAY CAMAPAIGN ON VAWC (NOVEMBER 2023) 50PAX X 550 X 1DAY (HFGW)</t>
  </si>
  <si>
    <t>CENTER ANNIVERSARY CELEBRATION (AUGUST 2023) 50PAX X 550 X 1DAY (HFGW)</t>
  </si>
  <si>
    <t>SUMMER FEST (MAY 2023) 50PAX X 550 X 1DAY (HFGW)</t>
  </si>
  <si>
    <t>CHRISTMAS CELEBRATION (DECEMBER 2023) 50PAX X 550 X 1DAY (HFGW)</t>
  </si>
  <si>
    <t>H. FOUNDATION ANNIVERSARY (550X60) OCTOBER</t>
  </si>
  <si>
    <t>I. RESIDENTS PARENTS ENCOUNTER (AUGUST) (550X60)</t>
  </si>
  <si>
    <t>G. INDEPENDENCE DAY (JUNE) (550X60)</t>
  </si>
  <si>
    <t>K. FIRE PREVENTION MONTH (550X60) MARCH</t>
  </si>
  <si>
    <t>WOMENS WITH DISABILITY  CELEBRATION @800/PAX X 40 X 1 DAY(CATERING)</t>
  </si>
  <si>
    <t>CEREBRAL PALSY CONSCIUOSNESS WEEK CELEBRATION@800/PAX X 40 X 1DAY(CATERING)</t>
  </si>
  <si>
    <t>WHITE CANE DAY CELEBRATION@800/PAX X 40 X 1DAY(CATERING)</t>
  </si>
  <si>
    <t>L. SOCIO-CULTURAL AND RECREATIONAL ACTIVITIES (SCRA) (550X60X4QUARTERS)</t>
  </si>
  <si>
    <t>MARCH - DECEMBER 2023</t>
  </si>
  <si>
    <t>N. BUWAN NG WIKA (AUGUST) (550X60X)</t>
  </si>
  <si>
    <t>O. HIV/AIDS ORIENTATION/ PROTECTIVE BEHAVIOR (550X35X2DAYS)</t>
  </si>
  <si>
    <t xml:space="preserve">CONSULTATION MEETING ON LIQUIDATION AND RECONCILIATION WITH COA REPRESENTATIVE </t>
  </si>
  <si>
    <t xml:space="preserve">B. REGIONAL PROGRAM MANAGEMENT OFFICE MEETING </t>
  </si>
  <si>
    <t xml:space="preserve">C. PROVINCIAL CLUSTER MEETING - SARGEN </t>
  </si>
  <si>
    <t>D. PROVINCIAL CLUSTER MEETING - SOUTH COTABATO</t>
  </si>
  <si>
    <t>D. PROVINCIAL CLUSTER MEETING - SULTAN KUDARAT</t>
  </si>
  <si>
    <t xml:space="preserve">E. PROVINCIAL PROGRAM IMPLEMENTATION TEAM MEETING - NORTH COTABATO </t>
  </si>
  <si>
    <t xml:space="preserve">F. REGIONAL CONVERGENCE ADVISORY COMMITTEE MEETING </t>
  </si>
  <si>
    <t xml:space="preserve">G. REGIONAL ACTION CENTER/ RAC MEETING WITH LBP AND DSWD </t>
  </si>
  <si>
    <t xml:space="preserve">H.CASE CONFERENCE AND DELIBERATION TO IDENTIFIED GRADUATING/ EXITING HHS </t>
  </si>
  <si>
    <t>January to December 2023</t>
  </si>
  <si>
    <t>I. REGIONAL INDEPENDENT MONITORING COMMITTEE FIELD VISIT</t>
  </si>
  <si>
    <t>J. PARTNERSHIP SUMMIT</t>
  </si>
  <si>
    <t xml:space="preserve">D. SEARCH FOR EXEMPLARY CHILD 2023 </t>
  </si>
  <si>
    <t>E. SEARCH FOR HUWARANG PAMILYA</t>
  </si>
  <si>
    <t>EPAHP QUARTERLY CONSULTATION MEETING 
CATERING SERVICES 
(1 MEAL AND 2 SNACKS)
PHP 600/PAX X 24PAX X 4MONTHS= PHP 57,600.00</t>
  </si>
  <si>
    <t>MONTHLY EPAHP RPMO MEETING 1ST SEMESTER FY 2023
CATERING SERVICES (1 MEAL AND 2 SNACKS)
PHP 600/PAX X 8PAX X 6 MONTHS= PHP 28,800.00</t>
  </si>
  <si>
    <t>MONTHLY EPAHP RPMO MEETING 2ND SEMESTER FY 2023
CATERING SERVICES (1 MEAL AND 2 SNACKS)
PHP 600/PAX X 8PAX X 6 MONTHS= PHP 28,800.00</t>
  </si>
  <si>
    <t>EPAHP CAPACITY BUILDING ACTIVITY FOR PARTNERS AND CBOS - SEMI-ANNUAL ACTIVITY
PHP 600/PAX X 48PAX X 2 MONTHS= PHP 57,600.00</t>
  </si>
  <si>
    <t>EPAHP RCT MEETING - 1ST SEMESTER FY 2023
CATERING SERVICES 
(1 MEAL AND 2 SNACKS)
PHP 600/PAX X 16PAX X 6 MONTHS = PHP 57,600.00</t>
  </si>
  <si>
    <t>EPAHP RCT MEETING - 2ND SEMESTER FY 2023
CATERING SERVICES (1 MEAL AND 2 SNACKS)
PHP 600/PAX X 16PAX X 6 MONTHS = PHP 57,600.00</t>
  </si>
  <si>
    <t>1ST KC-NCDDP RPMO MEETING 
FOOD CATERING FOR 1DAY LIVE-OUT ACTIVITY (1 MEAL, 2 SNACKS)</t>
  </si>
  <si>
    <t>2ND KC-NCDDP RPMO MEETING 
FOOD CATERING FOR 1DAY LIVE-OUT ACTIVITY (1 MEAL, 2 SNACKS)</t>
  </si>
  <si>
    <t>3RD KC-NCDDP RPMO MEETING
FOOD CATERING FOR 1DAY LIVE-OUT ACTIVITY (1 MEAL, 2 SNACKS)</t>
  </si>
  <si>
    <t>Catering Services for PDPS Activities</t>
  </si>
  <si>
    <t>Catering Services for Standards Section Activities</t>
  </si>
  <si>
    <t>Catering Services for NHTU Section Activities</t>
  </si>
  <si>
    <t>CATERING SERVICES WITH ACCOMODATION</t>
  </si>
  <si>
    <t>QUARTERLY CONDUCT OF RIACFF MEETING (@2000.00/HEAD X 2 SEMESTERS</t>
  </si>
  <si>
    <t>MARCH - AUGUST, 2023</t>
  </si>
  <si>
    <t>REGIONAL COUNCIL ON DISABILITY QUARTERLY MEETING(RCDA)@2000/PAX X 40 X 1 DAY(ACCOMMODATION&amp;CATERING)</t>
  </si>
  <si>
    <t>REGIONAL FEDERATION QUARTERLY MEETING OF PWDS@2000/PAX X 30 X 1  DAY (CATERING&amp;ACCOMMODATION)</t>
  </si>
  <si>
    <t>STAFF DEVELOPMENT TRAINING (2 DAYS LIVE-IN ACTIVITY)</t>
  </si>
  <si>
    <t>JULY - OCTOBER, 2023</t>
  </si>
  <si>
    <t>TRAINING EXPENSES *OCCUPATIONAL FIRST AID AND BASIC LIFE SUPPORT TRAINING</t>
  </si>
  <si>
    <t>TRAINING EXPENSES *ACCOMMODATION AND CATERTING SERVICES</t>
  </si>
  <si>
    <t>REGIONAL PROGRAM IMPLEMENTATION REVIEW</t>
  </si>
  <si>
    <t xml:space="preserve"> GENDER AND CULTURE SENSITIVITY TRAINING 
</t>
  </si>
  <si>
    <t xml:space="preserve">MICROSOFT EXCEL PROFICIENCY  (LEVEL 1 AND 2)
</t>
  </si>
  <si>
    <t xml:space="preserve">SKILLS ENHANCEMENT TRAINING FOR PANTAWID RPMO STAFF
</t>
  </si>
  <si>
    <t xml:space="preserve">TRAINING ON CASE MANAGEMENT SUPERVISION
</t>
  </si>
  <si>
    <t>TRAINER’S TRAINING ON GROUP WORK PROCESS AND COMMUNITY ORGANIZING APPROACH IN KILOS UNLAD STRATEGY</t>
  </si>
  <si>
    <t xml:space="preserve">TRAINING ON BASIC TECHNICAL WRITING SKILLS
</t>
  </si>
  <si>
    <t>TRAINING OF SUPERVISORS ON SUSTAINING THE INTEREST OF CHILDREN AND YOUTH IN SCHOOL</t>
  </si>
  <si>
    <t>TRAINING ON COUNSELLING AND SOLUTION-FOCUSED FAMILY THERAPY</t>
  </si>
  <si>
    <t>TRAINING ON BUILDING CAPACITY FOR CHILD PROTECTION FOR SCHOOLS AND COMMUNITIES</t>
  </si>
  <si>
    <t>ROLL-OUT TRAINING ON FDS MODULES ON TRANSFORMATIVE LEARNING PROGRAM</t>
  </si>
  <si>
    <t>RE-ECHO OF THE SLP PROCESS
PHP 2,000.00/DAY/PAX X 100PAX X 2 DAYS)</t>
  </si>
  <si>
    <t>SLP PUGAY PARANGAL
PHP 2,000.00/PAX/DAY X 100PAX X 2 DAYS</t>
  </si>
  <si>
    <t>MID-YEAR PROGRAM REVIEW AND PLANNING WORKSHOP
BOARD &amp; LODGING (PHP 2,000.00 /PAX/DAY X 100 PAX X 2 DAYS)</t>
  </si>
  <si>
    <t>YEAR PROGRAM REVIEW AND PLANNING WORKSHOP
BOARD &amp; LODGING (PHP 2,000.00/PAX/DAY X 100 PAX X 2 DAYS)</t>
  </si>
  <si>
    <t>CAPACITY BUILDING TRAINING
BOARD &amp; LODGING (PHP 2,000.00/PAX/DAY X 100 PAX X 2 DAYS)</t>
  </si>
  <si>
    <t>KC-NCDDP'S YEAR-END PROGRAM REVIEW AND ASSESSMENT
FOOD AND ACCOMMODATION SERVICES 
FOR 2 DAYS LIVE-IN ACTIVITY (3 MEALS AND 2 SNACKS PER DAY)</t>
  </si>
  <si>
    <t>EPAHP'S PROGRAM REVIEW AND ASSESSMENT
HOTEL ACCOMMODATION &amp; CATERING
(PHP2000/DAY/PAX X 2DAYS-2NIGHTS)</t>
  </si>
  <si>
    <t>TECHNICAL SESSION AND SKILLS ENHANCEMENT TRAINING FOR ACTS AND VOLUNTEERS
FOOD CATERING SERVICES FOR 1 DAY LIVE-IN ACTIVITY (3 MEALS AND 2 SNACKS)</t>
  </si>
  <si>
    <t>FOOD CATERING SERVICES FOR 1 DAY LIVE-IN ACTIVITY (3 MEALS AND 2 SNACKS)</t>
  </si>
  <si>
    <t>MEDICINES (BRANDED AND GENERIC)</t>
  </si>
  <si>
    <t>MARCH - MAY, 2023</t>
  </si>
  <si>
    <t>MEDICAL, DENTAL AND LABORATORY SUPPLIES EXPENSES</t>
  </si>
  <si>
    <t>MEDICAL SUPPLIES</t>
  </si>
  <si>
    <t>MEDICINES</t>
  </si>
  <si>
    <t>MEDICAL EQUIPMENT/SUPPLIES</t>
  </si>
  <si>
    <t>MEDICAL, DENTAL AND LABORATORY SUPPLIES</t>
  </si>
  <si>
    <t>TOTAL</t>
  </si>
  <si>
    <t>Prepared By:</t>
  </si>
  <si>
    <t>Recommending Approval:</t>
  </si>
  <si>
    <t>Regional Director</t>
  </si>
  <si>
    <t>Head, BAC Secretariat</t>
  </si>
  <si>
    <t>Head of Budget</t>
  </si>
  <si>
    <t>BAC Chairperson</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</si>
  <si>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</si>
  <si>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</si>
  <si>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</si>
  <si>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</si>
  <si>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</si>
  <si>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</si>
  <si>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</si>
  <si>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</si>
  <si>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</si>
  <si>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</si>
  <si>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</si>
  <si>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</si>
  <si>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</si>
  <si>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</si>
  <si>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</si>
  <si>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</si>
  <si>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</si>
  <si>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</si>
  <si>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</si>
  <si>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</si>
  <si>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</si>
  <si>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</si>
  <si>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</si>
  <si>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</si>
  <si>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</si>
  <si>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</si>
  <si>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</si>
  <si>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</si>
  <si>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b/>
        <sz val="11"/>
        <color rgb="FF000000"/>
        <rFont val="Arial"/>
        <family val="2"/>
      </rPr>
      <t>1. PROGRAM (BESF)</t>
    </r>
    <r>
      <rPr>
        <sz val="11"/>
        <color rgb="FF000000"/>
        <rFont val="Arial1"/>
      </rPr>
      <t xml:space="preserve">– A homogeneous group of activities necessary for the performance of a major purpose for </t>
    </r>
    <r>
      <rPr>
        <sz val="11"/>
        <color rgb="FF000000"/>
        <rFont val="Arial1"/>
      </rPr>
      <t xml:space="preserve">which a government agency is established, for the basic maintenance of the agency’s administrative operations or </t>
    </r>
    <r>
      <rPr>
        <sz val="11"/>
        <color rgb="FF000000"/>
        <rFont val="Arial1"/>
      </rPr>
      <t xml:space="preserve">for the provisions of staff support to the agency’s administrative operations or for the provisions of staff support to </t>
    </r>
    <r>
      <rPr>
        <sz val="11"/>
        <color rgb="FF000000"/>
        <rFont val="Arial1"/>
      </rPr>
      <t>the agency’s line functions.</t>
    </r>
  </si>
  <si>
    <r>
      <rPr>
        <b/>
        <sz val="11"/>
        <color rgb="FF000000"/>
        <rFont val="Arial"/>
        <family val="2"/>
      </rPr>
      <t>2. PROJECT (BESF)</t>
    </r>
    <r>
      <rPr>
        <sz val="11"/>
        <color rgb="FF000000"/>
        <rFont val="Arial1"/>
      </rPr>
      <t xml:space="preserve">– Special agency undertakings which are to be carried out within a definite time frame and </t>
    </r>
    <r>
      <rPr>
        <sz val="11"/>
        <color rgb="FF000000"/>
        <rFont val="Arial1"/>
      </rPr>
      <t>which are intended to result in some pre-determined measure of goods and services.</t>
    </r>
  </si>
  <si>
    <r>
      <rPr>
        <b/>
        <sz val="11"/>
        <color rgb="FF000000"/>
        <rFont val="Arial"/>
        <family val="2"/>
      </rPr>
      <t>3. PMO/End User</t>
    </r>
    <r>
      <rPr>
        <sz val="11"/>
        <color rgb="FF000000"/>
        <rFont val="Arial1"/>
      </rPr>
      <t xml:space="preserve"> - Unit as proponent of program or project</t>
    </r>
  </si>
  <si>
    <r>
      <rPr>
        <b/>
        <sz val="11"/>
        <color rgb="FF000000"/>
        <rFont val="Arial"/>
        <family val="2"/>
      </rPr>
      <t>4. Mode of Procurement</t>
    </r>
    <r>
      <rPr>
        <sz val="11"/>
        <color rgb="FF000000"/>
        <rFont val="Arial1"/>
      </rPr>
      <t xml:space="preserve"> - Competitive Bidding and Alternative Methods including: selective bidding, direct </t>
    </r>
    <r>
      <rPr>
        <sz val="11"/>
        <color rgb="FF000000"/>
        <rFont val="Arial1"/>
      </rPr>
      <t>contracting, repeat order, shopping, and negotiated procurement.</t>
    </r>
  </si>
  <si>
    <r>
      <rPr>
        <b/>
        <sz val="11"/>
        <color rgb="FF000000"/>
        <rFont val="Arial"/>
        <family val="2"/>
      </rPr>
      <t>5. Schedule for Each Procurement Activity</t>
    </r>
    <r>
      <rPr>
        <sz val="11"/>
        <color rgb="FF000000"/>
        <rFont val="Arial1"/>
      </rPr>
      <t xml:space="preserve"> - Major procurement activities (advertising/posting; submission and </t>
    </r>
    <r>
      <rPr>
        <sz val="11"/>
        <color rgb="FF000000"/>
        <rFont val="Arial1"/>
      </rPr>
      <t>receipt/Opening of bids;  award of contract; contract signing).</t>
    </r>
  </si>
  <si>
    <r>
      <rPr>
        <b/>
        <sz val="11"/>
        <color rgb="FF000000"/>
        <rFont val="Arial"/>
        <family val="2"/>
      </rPr>
      <t>6. Source of Funds</t>
    </r>
    <r>
      <rPr>
        <sz val="11"/>
        <color rgb="FF000000"/>
        <rFont val="Arial1"/>
      </rPr>
      <t xml:space="preserve"> - Whether GoP, Foreign Assisted or Special Purpose Fund</t>
    </r>
  </si>
  <si>
    <r>
      <rPr>
        <b/>
        <sz val="11"/>
        <color rgb="FF000000"/>
        <rFont val="Arial"/>
        <family val="2"/>
      </rPr>
      <t xml:space="preserve">7. Estimated Budget </t>
    </r>
    <r>
      <rPr>
        <sz val="11"/>
        <color rgb="FF000000"/>
        <rFont val="Arial1"/>
      </rPr>
      <t>- Agency approved estimate of project/program costs</t>
    </r>
  </si>
  <si>
    <r>
      <rPr>
        <b/>
        <sz val="11"/>
        <color rgb="FF000000"/>
        <rFont val="Arial"/>
        <family val="2"/>
      </rPr>
      <t>8. Remarks</t>
    </r>
    <r>
      <rPr>
        <sz val="11"/>
        <color rgb="FF000000"/>
        <rFont val="Arial1"/>
      </rPr>
      <t xml:space="preserve"> - brief description of program or project</t>
    </r>
  </si>
  <si>
    <t>Limited Source Bidding</t>
  </si>
  <si>
    <t>Foreign</t>
  </si>
  <si>
    <t>Special Purpose Fund</t>
  </si>
  <si>
    <t>Repeat Order</t>
  </si>
  <si>
    <t>Corporate Budget</t>
  </si>
  <si>
    <t>Income</t>
  </si>
  <si>
    <t>NP-53.1 Two Failed Biddings</t>
  </si>
  <si>
    <t>Others</t>
  </si>
  <si>
    <t>NP-53.2 Emergency Cases</t>
  </si>
  <si>
    <t>NP-53.3 Take-Over of Contracts</t>
  </si>
  <si>
    <t>NP-53.4 Adjacent or Contiguous</t>
  </si>
  <si>
    <t>NP-53.6 Scientific, Scholarly, Artistic Work, Exclusive Technology and Media Services</t>
  </si>
  <si>
    <t>NP-53.7 Highly Technical Consultants</t>
  </si>
  <si>
    <t>NP-53.8 Defense Cooperation Agreement</t>
  </si>
  <si>
    <t>NP-53.11 NGO Participation</t>
  </si>
  <si>
    <t>NP-53.12 Community Participation</t>
  </si>
  <si>
    <t>NP-53.13 UN Agencies, Int'l Organizations or International Financing Institutions</t>
  </si>
  <si>
    <t>Others - Foreign-funded procurement</t>
  </si>
  <si>
    <t>#ERROR!</t>
  </si>
  <si>
    <t>DSWD FO XII</t>
  </si>
  <si>
    <t>DEPARTMENT OF SOCIAL WELFARE AND DEVELOPMENT</t>
  </si>
  <si>
    <t>FIELD OFFICE XII</t>
  </si>
  <si>
    <t>SGD. LUDMILLA D. RELLORES</t>
  </si>
  <si>
    <t>SGD. LORETO JR. V. CABAYA</t>
  </si>
  <si>
    <t>Code</t>
  </si>
  <si>
    <t>Approved by:</t>
  </si>
  <si>
    <t>PLAQUES FOR THE LGUs AWARDEES</t>
  </si>
  <si>
    <t>CUSTOMIZED NOTEBOOK PLANNER</t>
  </si>
  <si>
    <t>PROGRAM IMPLEMENTATION REVIEW (2 DAYS LIVE-IN ACTIVITY)</t>
  </si>
  <si>
    <t>TRAUMA INFORMED CARE (3 DAYS LIVE-IN ACTIVITY)</t>
  </si>
  <si>
    <t>2 DAYS CONSULTATION MEETING WITH THE LGUs</t>
  </si>
  <si>
    <t>3 DAYS COMMUNITY BASE SERVICES SECTION (CBSS) STAFF DEVELOPMENT CONFERENCE CUM: 2ND SEMESTER ASSESSMENT CY 2023</t>
  </si>
  <si>
    <t>CONSTRUCTION OF RSCC RESIDENTIAL FACILITY 1-STOREY BUILDING (PROGRESSIVE TYPE - WITH TWO STOREY FOUNDATION PROVISION)</t>
  </si>
  <si>
    <t>CONSTRUCTION</t>
  </si>
  <si>
    <t>CONSTRUCTION OF 108M PERIMETER FENCE WITH METAL GATE</t>
  </si>
  <si>
    <t>Sept</t>
  </si>
  <si>
    <t>CONSTRUCTION OF 2-STOREY MULTIPURPOSE BUILDING DESIGN AND BUILD CONTRACT</t>
  </si>
  <si>
    <t>GAMES PRIZES FOR THE FELLOWSHIP ACTIVITY</t>
  </si>
  <si>
    <t>TEAM BUILDING ACTIVITY OF RESIDENTS AND STAFFS OF CRCF XII</t>
  </si>
  <si>
    <t>FELLOWSHIP ACTIVITY OF RESIDENTS AND STAFFS OF CRCF XII</t>
  </si>
  <si>
    <t>MAY TO JUNE 2023</t>
  </si>
  <si>
    <t>APRIL TO DECEMBER, 2023</t>
  </si>
  <si>
    <t>MEDICINES AND MEDICAL EQUIPMENTS/SUPPLIES</t>
  </si>
  <si>
    <t>CONSULTATION DIALOGUE WITH LGUs</t>
  </si>
  <si>
    <t>RENOVATION OF SOCIAL PENSION OFFICE IN PREPARATION FOR BREASTFEEDING ROOM AND CHILD MINDING</t>
  </si>
  <si>
    <t>RENOVATION</t>
  </si>
  <si>
    <t>COMMERCIAL RICE</t>
  </si>
  <si>
    <t>BANGUN</t>
  </si>
  <si>
    <t>SEPTEMBER, 2023</t>
  </si>
  <si>
    <t>N</t>
  </si>
  <si>
    <t>BANGUN ADDITIONAL FOOD PACKAGING AND UTENSILS</t>
  </si>
  <si>
    <t>OCTOBER - DECEMBER 2023</t>
  </si>
  <si>
    <t>BANGUN MONTHLY MEETING</t>
  </si>
  <si>
    <t>SEPTEMBER - DECEMBER 2023</t>
  </si>
  <si>
    <t xml:space="preserve">RENT OF VEHICLE FOR THE 12TH CYCLE  SUPPLEMENTARY FEEDING PROGRAM IMPLEMENTATION MONITORING AND PROVISION OF TECHNICAL ASSISTANCE </t>
  </si>
  <si>
    <t>BANGUN VEHICLE RENTAL FOR FIELD MONITORING, TECHNICAL ASSISTANCE AND PROJECT DOCUMENTATION AND END-LINING ACTIVITIES OF BANGUN 2023 IMPLEMENTATION</t>
  </si>
  <si>
    <t>BANGUN FOOD AND ACCOMMODATION SERVICES FOR 6 DAYS ACTIVITY LIVE-IN ACTIVITY</t>
  </si>
  <si>
    <t>BANGUN TRAINING ON TECHNICAL WRITING</t>
  </si>
  <si>
    <t>TRAINING SUPPLIES</t>
  </si>
  <si>
    <t>OFFICE/TRAINING SUPPLIES AND CONSUMABLES</t>
  </si>
  <si>
    <t>BANGUN OFFICE SUPPLIES</t>
  </si>
  <si>
    <t>BANGUN CAPABILITY BUILDING ON STRENGTHENING VOLUNTEERISM AND COMMUNITY SERVICE</t>
  </si>
  <si>
    <t>VEHICLE RENTAL FOR CAPABILITY BUILDING ON SRENGTHENING VOLUNTEERISM AND COMMUNITY SERVICE</t>
  </si>
  <si>
    <t>BANGUN VEHICLE RENTAL FOR CAPABILITY BUILDING ON SRENGTHENING VOLUNTEERISM AND COMMUNITY SERVICE</t>
  </si>
  <si>
    <t>BANGUN TRAINING MATERIALS</t>
  </si>
  <si>
    <t>BANGUN TRAININGS, MEETINGS, SEMINARS, ORIENTATION (LIVE-IN)</t>
  </si>
  <si>
    <t>BANGUN PHOTOGRAPHY AND GEOTAGGING WORKSHOP</t>
  </si>
  <si>
    <t>OCTOBER 2023</t>
  </si>
  <si>
    <t>SEMI-EXPENDABLES ICT EQUIPMENTS</t>
  </si>
  <si>
    <t>SEMI-EXPENDABLES-FURNITURES AND FIXTURE</t>
  </si>
  <si>
    <t>OFFICE / TRAINING SUPPLIES</t>
  </si>
  <si>
    <t>CRISIS INTERVENTION UNIT</t>
  </si>
  <si>
    <t>DECEMBER 2023</t>
  </si>
  <si>
    <t>COMPREHENSIVE ORIENTATION FOR NEWLY HIRED CITY/MUNICIPAL LINKS</t>
  </si>
  <si>
    <t>RENTAL OF INTERNET CAFÉ FOR 60 DAYS ENCODING STATION</t>
  </si>
  <si>
    <t>SEPTEMBER 2023</t>
  </si>
  <si>
    <t xml:space="preserve">BALANCING MINDS AND BODIES: A HOLLISTIC APPROACH TO 4Ps RPMPO STAFF WELL-BEING </t>
  </si>
  <si>
    <t>BALANCING MINDS AND BODIES: A HOLLISTIC APPROACH TO 4Ps RPMO STAFF WELL-BEING (CATERING SERVICE FOR 1 DAY)</t>
  </si>
  <si>
    <t>PANTAWID PAMILYANG PILIPINO PROGRAM</t>
  </si>
  <si>
    <t>NOVEMBER - DECEMBER 2023</t>
  </si>
  <si>
    <t>SYSTEMS CONSULTATION MEETING</t>
  </si>
  <si>
    <t>PANTAWID PAMILYANG PILIPINO PROGRAM TRAINING MATERIALS</t>
  </si>
  <si>
    <t>JULY 2023</t>
  </si>
  <si>
    <t>TRAININGS, MEETINGS, SEMINARS, ORIENTATION (LIVE-IN)</t>
  </si>
  <si>
    <t>AUGUST 2023</t>
  </si>
  <si>
    <t>CONSULTATION MEETING WITH LANDBANK ON 4Ps ISSUES</t>
  </si>
  <si>
    <t>CASE CONFERENCE AND CASE DELIBERATION (SARANGANI PROVINCE AND GENERAL SANTOS CITY)</t>
  </si>
  <si>
    <t>CASE CONFERENCE AND CASE DELIBERATION (SOUTH COTABATO PROVINCE)</t>
  </si>
  <si>
    <t>CASE CONFERENCE AND CASE DELIBERATION (SULTAN KUDARAT PROVINCE)</t>
  </si>
  <si>
    <t>CASE CONFERENCE AND CASE DELIBERATION (COTABATO PROVINCE)</t>
  </si>
  <si>
    <t>OCTOBER -NOVEMBER 2023</t>
  </si>
  <si>
    <t>ICTMS</t>
  </si>
  <si>
    <t>NOVEMBER 2023</t>
  </si>
  <si>
    <t>CYBERSECURITY TRAINING FOR DSWD IT STAFFS</t>
  </si>
  <si>
    <t>CUSTOMIZED POLO SHIRT, COLORED RIBBON FOR PVC PRINTER &amp; PVC CARDS</t>
  </si>
  <si>
    <t>RRCY FOOD ITEMS (GROCERIES)</t>
  </si>
  <si>
    <t>ADVOCACY MATERIALS</t>
  </si>
  <si>
    <t>PPD NHTS</t>
  </si>
  <si>
    <t>CONSOLIDATED OFFICE/TRAINING SUPPLIES</t>
  </si>
  <si>
    <t>APRIL 2023</t>
  </si>
  <si>
    <t>CONSOLIDATED VAN/SUV RENTAL</t>
  </si>
  <si>
    <t>INTERNET CAFÉ RENTAL</t>
  </si>
  <si>
    <t>LEASE OF REAL PROPERTY</t>
  </si>
  <si>
    <t>MARCH, APRIL, AUGUST, DECEMBER 2023</t>
  </si>
  <si>
    <t>AUGUST, DECEMBER 2023</t>
  </si>
  <si>
    <t>CONSOLIDATED TRAININGS, MEETINGS, SEMINARS, ORIENTATION</t>
  </si>
  <si>
    <t>APRIL, DECEMBER 2023</t>
  </si>
  <si>
    <t>MARCH, MAY, SEPTEMBER, NOVEMBER, DECEMBER 2023</t>
  </si>
  <si>
    <t>CONSOLIDATED ACTIVITIES OF PSD/PDPS</t>
  </si>
  <si>
    <t>PPD PDPS</t>
  </si>
  <si>
    <t>CONSOLIDATED OFFICIAL TRAVELS OF THE SECTION</t>
  </si>
  <si>
    <t>PPD/PDPS</t>
  </si>
  <si>
    <t>JULY, SEPTEMBER, NOVEMBER, 2023</t>
  </si>
  <si>
    <t>CONSOLIDATED ACTIVITIES OF THE SECTION</t>
  </si>
  <si>
    <t>SGD. JACKIYA A. LAO</t>
  </si>
  <si>
    <t>SGD. ABDULQUDDUS R. BARAMBANGAN</t>
  </si>
  <si>
    <t xml:space="preserve">CAPABILITY BUILDING/ REGIONAL GENERAL ASSEMBLY FOR ALL ABSNET MEMBERS </t>
  </si>
  <si>
    <t>PPD/STANDARDS</t>
  </si>
  <si>
    <t>JUNE, SEPTEMBER, NOVEMBER, 2023</t>
  </si>
  <si>
    <t>INTERNAL AUDIT UNIT</t>
  </si>
  <si>
    <t>RJJWC</t>
  </si>
  <si>
    <t>PACKED LUNCH FOR RJJWC MEETINGS</t>
  </si>
  <si>
    <t>GLASS PLAQUE</t>
  </si>
  <si>
    <t>FMD</t>
  </si>
  <si>
    <t>SEPTEMBER, DECEMBER 2023</t>
  </si>
  <si>
    <t>MARCH, JULY, OCTOBER 2023</t>
  </si>
  <si>
    <t>WELFARE GOODS</t>
  </si>
  <si>
    <t>DISASTER STOCKPILE, REPEAT ORDER</t>
  </si>
  <si>
    <t>APRIL, AUGUST 2023</t>
  </si>
  <si>
    <t>APRIL, 2023</t>
  </si>
  <si>
    <t>MARCH, JULY 2023</t>
  </si>
  <si>
    <t>MARCH, APRIL, MAY, JULY 2023</t>
  </si>
  <si>
    <t>PRINTER, SAFETY VAULT, TABLET</t>
  </si>
  <si>
    <t>OTHER OFFICE/TRAINING SUPPLIES</t>
  </si>
  <si>
    <t>Catering Services for DRMD Activities</t>
  </si>
  <si>
    <t>MARCH, DECEMBER 2023</t>
  </si>
  <si>
    <t>CONSOLIDATED ACTIVITIES OF DRMD</t>
  </si>
  <si>
    <t>HEAVY DUTY LABEL PRINTER</t>
  </si>
  <si>
    <t>GENERAL SERVICES SECTION</t>
  </si>
  <si>
    <t>AUGUST, OCTOBER, NOVEMBER, 2023</t>
  </si>
  <si>
    <t>ADDITIONAL TABLES, FIRE EXTINGUISHER REFILL &amp; MATERIALS REPLACEMENT</t>
  </si>
  <si>
    <t>Repair and maintenance of Motor Vehicle (major and minor repairs)</t>
  </si>
  <si>
    <t>APRIL, JULY 2023</t>
  </si>
  <si>
    <t xml:space="preserve">BLINDS </t>
  </si>
  <si>
    <t xml:space="preserve">REVISED ANNUAL PROCUREMENT PLAN FY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</si>
</sst>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164" formatCode="[$₱]#,##0.00"/>
    <numFmt numFmtId="165" formatCode="&quot;₱&quot;#,##0.00"/>
    <numFmt numFmtId="166" formatCode="_-* #,##0.00_-;\-* #,##0.00_-;_-* &quot;-&quot;??_-;_-@"/>
    <numFmt numFmtId="167" formatCode="mmmm\ yyyy"/>
    <numFmt numFmtId="168" formatCode="_-[$₱-3409]* #,##0.00_-;\-[$₱-3409]* #,##0.00_-;_-[$₱-3409]* &quot;-&quot;??_-;_-@"/>
    <numFmt numFmtId="169" formatCode="mmmm\,\ yyyy"/>
    <numFmt numFmtId="170" formatCode="[$₱]#,##0.0000"/>
  </numFmts>
  <fonts count="42">
    <font>
      <sz val="11"/>
      <color rgb="FF000000"/>
      <name val="Arial"/>
      <scheme val="minor"/>
    </font>
    <font>
      <b/>
      <sz val="11"/>
      <color rgb="FF000000"/>
      <name val="Arial"/>
      <family val="2"/>
    </font>
    <font>
      <sz val="11"/>
      <color rgb="FF000000"/>
      <name val="Arial"/>
      <family val="2"/>
    </font>
    <font>
      <sz val="11"/>
      <name val="Arial"/>
      <family val="2"/>
    </font>
    <font>
      <sz val="11"/>
      <color theme="1"/>
      <name val="Arial"/>
      <family val="2"/>
    </font>
    <font>
      <b/>
      <sz val="11"/>
      <color theme="1"/>
      <name val="Arial"/>
      <family val="2"/>
    </font>
    <font>
      <sz val="11"/>
      <color rgb="FFFF0000"/>
      <name val="Arial"/>
      <family val="2"/>
    </font>
    <font>
      <b/>
      <sz val="10"/>
      <color rgb="FF000000"/>
      <name val="Arial"/>
      <family val="2"/>
    </font>
    <font>
      <u/>
      <sz val="10"/>
      <color rgb="FF0000FF"/>
      <name val="Arial"/>
      <family val="2"/>
    </font>
    <font>
      <b/>
      <sz val="9"/>
      <color rgb="FF000000"/>
      <name val="Arial"/>
      <family val="2"/>
    </font>
    <font>
      <sz val="10"/>
      <color rgb="FF000000"/>
      <name val="Arial"/>
      <family val="2"/>
    </font>
    <font>
      <b/>
      <sz val="8"/>
      <color rgb="FF000000"/>
      <name val="Arial"/>
      <family val="2"/>
    </font>
    <font>
      <u/>
      <sz val="10"/>
      <color rgb="FF0000FF"/>
      <name val="Arial"/>
      <family val="2"/>
    </font>
    <font>
      <sz val="11"/>
      <color rgb="FF000000"/>
      <name val="Arial1"/>
    </font>
    <font>
      <sz val="11"/>
      <color rgb="FFFF0000"/>
      <name val="Arial"/>
      <family val="2"/>
      <scheme val="minor"/>
    </font>
    <font>
      <sz val="11"/>
      <color rgb="FFFF0000"/>
      <name val="Arial"/>
      <family val="2"/>
    </font>
    <font>
      <b/>
      <sz val="16"/>
      <color rgb="FF000000"/>
      <name val="Tahoma"/>
      <family val="2"/>
    </font>
    <font>
      <b/>
      <sz val="12"/>
      <color rgb="FF000000"/>
      <name val="Arial"/>
      <family val="2"/>
    </font>
    <font>
      <sz val="12"/>
      <name val="Arial"/>
      <family val="2"/>
    </font>
    <font>
      <sz val="12"/>
      <color theme="1"/>
      <name val="Arial"/>
      <family val="2"/>
    </font>
    <font>
      <sz val="12"/>
      <color rgb="FF000000"/>
      <name val="Arial"/>
      <family val="2"/>
    </font>
    <font>
      <b/>
      <sz val="12"/>
      <color theme="1"/>
      <name val="Arial"/>
      <family val="2"/>
    </font>
    <font>
      <sz val="12"/>
      <color rgb="FFFF0000"/>
      <name val="Arial"/>
      <family val="2"/>
    </font>
    <font>
      <sz val="12"/>
      <color theme="3"/>
      <name val="Arial"/>
      <family val="2"/>
    </font>
    <font>
      <b/>
      <sz val="12"/>
      <color rgb="FF000000"/>
      <name val="Tahoma"/>
      <family val="2"/>
    </font>
    <font>
      <sz val="12"/>
      <color rgb="FF000000"/>
      <name val="Arial"/>
      <family val="2"/>
      <scheme val="minor"/>
    </font>
    <font>
      <b/>
      <sz val="11"/>
      <color theme="0"/>
      <name val="Arial"/>
      <family val="2"/>
    </font>
    <font>
      <b/>
      <sz val="16"/>
      <color theme="0"/>
      <name val="Tahoma"/>
      <family val="2"/>
    </font>
    <font>
      <sz val="12"/>
      <color theme="0"/>
      <name val="Arial"/>
      <family val="2"/>
    </font>
    <font>
      <sz val="11"/>
      <color theme="0"/>
      <name val="Arial"/>
      <family val="2"/>
    </font>
    <font>
      <sz val="11"/>
      <color theme="0"/>
      <name val="Arial"/>
      <family val="2"/>
      <scheme val="minor"/>
    </font>
    <font>
      <b/>
      <sz val="12"/>
      <name val="Arial"/>
      <family val="2"/>
    </font>
    <font>
      <sz val="11"/>
      <name val="Arial1"/>
    </font>
    <font>
      <sz val="11"/>
      <color rgb="FF000000"/>
      <name val="Arial"/>
      <family val="2"/>
      <scheme val="minor"/>
    </font>
    <font>
      <sz val="12"/>
      <name val="Arial1"/>
    </font>
    <font>
      <sz val="11"/>
      <color rgb="FF000000"/>
      <name val="Calibri"/>
      <family val="2"/>
    </font>
    <font>
      <b/>
      <sz val="12"/>
      <color rgb="FF000000"/>
      <name val="Arial1"/>
    </font>
    <font>
      <sz val="12"/>
      <color rgb="FF000000"/>
      <name val="Arial1"/>
    </font>
    <font>
      <sz val="10"/>
      <color rgb="FF000000"/>
      <name val="Arial"/>
      <family val="2"/>
      <scheme val="minor"/>
    </font>
    <font>
      <sz val="16"/>
      <color rgb="FF000000"/>
      <name val="Arial"/>
      <family val="2"/>
    </font>
    <font>
      <sz val="16"/>
      <color rgb="FF000000"/>
      <name val="Arial"/>
      <family val="2"/>
      <scheme val="minor"/>
    </font>
    <font>
      <sz val="12"/>
      <color rgb="FF000000"/>
      <name val="Calibri"/>
      <family val="2"/>
    </font>
  </fonts>
  <fills count="14">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6600"/>
        <bgColor rgb="FFFF6600"/>
      </patternFill>
    </fill>
    <fill>
      <patternFill patternType="solid">
        <fgColor rgb="FF000000"/>
        <bgColor rgb="FF000000"/>
      </patternFill>
    </fill>
    <fill>
      <patternFill patternType="solid">
        <fgColor rgb="FF339966"/>
        <bgColor rgb="FF339966"/>
      </patternFill>
    </fill>
    <fill>
      <patternFill patternType="solid">
        <fgColor theme="9" tint="0.39997558519241921"/>
        <bgColor theme="0"/>
      </patternFill>
    </fill>
    <fill>
      <patternFill patternType="solid">
        <fgColor theme="5" tint="-0.249977111117893"/>
        <bgColor rgb="FFFF6600"/>
      </patternFill>
    </fill>
    <fill>
      <patternFill patternType="solid">
        <fgColor theme="5" tint="-0.249977111117893"/>
        <bgColor indexed="64"/>
      </patternFill>
    </fill>
    <fill>
      <patternFill patternType="solid">
        <fgColor theme="5" tint="-0.249977111117893"/>
        <bgColor rgb="FFC55A11"/>
      </patternFill>
    </fill>
    <fill>
      <patternFill patternType="solid">
        <fgColor rgb="FFDF6613"/>
        <bgColor theme="0"/>
      </patternFill>
    </fill>
    <fill>
      <patternFill patternType="solid">
        <fgColor theme="0"/>
        <bgColor rgb="FFFFFFFF"/>
      </patternFill>
    </fill>
    <fill>
      <patternFill patternType="solid">
        <fgColor rgb="FFFFFFFF"/>
        <bgColor indexed="64"/>
      </patternFill>
    </fill>
  </fills>
  <borders count="5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thin">
        <color rgb="FF000000"/>
      </left>
      <right style="medium">
        <color rgb="FF000000"/>
      </right>
      <top/>
      <bottom style="double">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CCCCCC"/>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medium">
        <color rgb="FF000000"/>
      </left>
      <right style="medium">
        <color rgb="FF000000"/>
      </right>
      <top style="thick">
        <color rgb="FF000000"/>
      </top>
      <bottom style="medium">
        <color rgb="FF000000"/>
      </bottom>
      <diagonal/>
    </border>
    <border>
      <left style="thin">
        <color rgb="FF000000"/>
      </left>
      <right/>
      <top style="thin">
        <color rgb="FF000000"/>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right style="thin">
        <color rgb="FF000000"/>
      </right>
      <top/>
      <bottom/>
      <diagonal/>
    </border>
  </borders>
  <cellStyleXfs count="1">
    <xf numFmtId="0" fontId="0" fillId="0" borderId="0"/>
  </cellStyleXfs>
  <cellXfs count="528">
    <xf numFmtId="0" fontId="0" fillId="0" borderId="0" xfId="0"/>
    <xf numFmtId="0" fontId="1" fillId="2" borderId="1" xfId="0" applyFont="1" applyFill="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2" borderId="2" xfId="0" applyFont="1" applyFill="1" applyBorder="1" applyAlignment="1">
      <alignment vertical="top" wrapText="1"/>
    </xf>
    <xf numFmtId="0" fontId="4" fillId="0" borderId="2" xfId="0" applyFont="1" applyBorder="1" applyAlignment="1">
      <alignment horizontal="left" vertical="center"/>
    </xf>
    <xf numFmtId="0" fontId="1" fillId="2"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6" xfId="0" applyFont="1" applyFill="1" applyBorder="1" applyAlignment="1">
      <alignment horizontal="center" vertical="top" wrapText="1"/>
    </xf>
    <xf numFmtId="0" fontId="4" fillId="4" borderId="1" xfId="0" applyFont="1" applyFill="1" applyBorder="1" applyAlignment="1">
      <alignment wrapText="1"/>
    </xf>
    <xf numFmtId="0" fontId="4" fillId="4" borderId="18" xfId="0" applyFont="1" applyFill="1" applyBorder="1" applyAlignment="1">
      <alignment wrapText="1"/>
    </xf>
    <xf numFmtId="0" fontId="4" fillId="4" borderId="19" xfId="0" applyFont="1" applyFill="1" applyBorder="1" applyAlignment="1">
      <alignment wrapText="1"/>
    </xf>
    <xf numFmtId="0" fontId="4" fillId="4" borderId="18" xfId="0" applyFont="1" applyFill="1" applyBorder="1" applyAlignment="1">
      <alignment horizontal="center" wrapText="1"/>
    </xf>
    <xf numFmtId="0" fontId="4" fillId="4" borderId="19" xfId="0" applyFont="1" applyFill="1" applyBorder="1" applyAlignment="1">
      <alignment horizontal="center" wrapText="1"/>
    </xf>
    <xf numFmtId="0" fontId="4" fillId="4" borderId="20" xfId="0" applyFont="1" applyFill="1" applyBorder="1" applyAlignment="1">
      <alignment wrapText="1"/>
    </xf>
    <xf numFmtId="0" fontId="2" fillId="3" borderId="2" xfId="0" applyFont="1" applyFill="1" applyBorder="1" applyAlignment="1">
      <alignment horizontal="left" vertical="center" wrapText="1"/>
    </xf>
    <xf numFmtId="0" fontId="4" fillId="3" borderId="1" xfId="0" applyFont="1" applyFill="1" applyBorder="1" applyAlignment="1">
      <alignment wrapText="1"/>
    </xf>
    <xf numFmtId="0" fontId="4" fillId="3" borderId="18" xfId="0" applyFont="1" applyFill="1" applyBorder="1" applyAlignment="1">
      <alignment wrapText="1"/>
    </xf>
    <xf numFmtId="0" fontId="4" fillId="3" borderId="19" xfId="0" applyFont="1" applyFill="1" applyBorder="1" applyAlignment="1">
      <alignment wrapText="1"/>
    </xf>
    <xf numFmtId="0" fontId="4" fillId="3" borderId="18" xfId="0" applyFont="1" applyFill="1" applyBorder="1" applyAlignment="1">
      <alignment horizontal="center" wrapText="1"/>
    </xf>
    <xf numFmtId="0" fontId="4" fillId="3" borderId="19" xfId="0" applyFont="1" applyFill="1" applyBorder="1" applyAlignment="1">
      <alignment horizontal="center" wrapText="1"/>
    </xf>
    <xf numFmtId="0" fontId="4" fillId="3" borderId="20" xfId="0" applyFont="1" applyFill="1" applyBorder="1" applyAlignment="1">
      <alignment wrapText="1"/>
    </xf>
    <xf numFmtId="166" fontId="4" fillId="3" borderId="2"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3" borderId="1" xfId="0" applyFont="1" applyFill="1" applyBorder="1" applyAlignment="1">
      <alignment horizontal="left" wrapText="1"/>
    </xf>
    <xf numFmtId="0" fontId="4" fillId="3" borderId="18" xfId="0" applyFont="1" applyFill="1" applyBorder="1" applyAlignment="1">
      <alignment horizontal="left" wrapText="1"/>
    </xf>
    <xf numFmtId="0" fontId="4" fillId="3" borderId="19" xfId="0" applyFont="1" applyFill="1" applyBorder="1" applyAlignment="1">
      <alignment horizontal="left" wrapText="1"/>
    </xf>
    <xf numFmtId="0" fontId="4" fillId="3" borderId="20" xfId="0" applyFont="1" applyFill="1" applyBorder="1" applyAlignment="1">
      <alignment horizontal="left" wrapText="1"/>
    </xf>
    <xf numFmtId="0" fontId="6" fillId="2" borderId="1" xfId="0" applyFont="1" applyFill="1" applyBorder="1" applyAlignment="1">
      <alignment wrapText="1"/>
    </xf>
    <xf numFmtId="0" fontId="6" fillId="2" borderId="18" xfId="0" applyFont="1" applyFill="1" applyBorder="1" applyAlignment="1">
      <alignment wrapText="1"/>
    </xf>
    <xf numFmtId="0" fontId="6" fillId="2" borderId="19" xfId="0" applyFont="1" applyFill="1" applyBorder="1" applyAlignment="1">
      <alignment wrapText="1"/>
    </xf>
    <xf numFmtId="0" fontId="6" fillId="2" borderId="18" xfId="0" applyFont="1" applyFill="1" applyBorder="1" applyAlignment="1">
      <alignment horizontal="center" wrapText="1"/>
    </xf>
    <xf numFmtId="0" fontId="6" fillId="2" borderId="19" xfId="0" applyFont="1" applyFill="1" applyBorder="1" applyAlignment="1">
      <alignment horizontal="center" wrapText="1"/>
    </xf>
    <xf numFmtId="0" fontId="6" fillId="2" borderId="20" xfId="0" applyFont="1" applyFill="1" applyBorder="1" applyAlignment="1">
      <alignment wrapText="1"/>
    </xf>
    <xf numFmtId="0" fontId="2" fillId="2" borderId="2" xfId="0" applyFont="1" applyFill="1" applyBorder="1" applyAlignment="1">
      <alignment horizontal="left" vertical="center" wrapText="1"/>
    </xf>
    <xf numFmtId="0" fontId="6" fillId="2" borderId="1" xfId="0" applyFont="1" applyFill="1" applyBorder="1" applyAlignment="1">
      <alignment horizontal="center" wrapText="1"/>
    </xf>
    <xf numFmtId="0" fontId="2" fillId="2" borderId="2"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8" xfId="0" applyFont="1" applyFill="1" applyBorder="1" applyAlignment="1">
      <alignment vertical="center" wrapText="1"/>
    </xf>
    <xf numFmtId="0" fontId="4" fillId="3" borderId="19" xfId="0" applyFont="1" applyFill="1" applyBorder="1" applyAlignment="1">
      <alignment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vertical="center" wrapText="1"/>
    </xf>
    <xf numFmtId="0" fontId="6" fillId="2" borderId="1" xfId="0" applyFont="1" applyFill="1" applyBorder="1" applyAlignment="1">
      <alignment vertical="center" wrapText="1"/>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vertical="center" wrapText="1"/>
    </xf>
    <xf numFmtId="0" fontId="4" fillId="0" borderId="2" xfId="0" applyFont="1" applyBorder="1" applyAlignment="1">
      <alignment horizontal="center" vertical="center" wrapText="1"/>
    </xf>
    <xf numFmtId="0" fontId="6" fillId="3" borderId="1" xfId="0" applyFont="1" applyFill="1" applyBorder="1" applyAlignment="1">
      <alignment wrapText="1"/>
    </xf>
    <xf numFmtId="0" fontId="6" fillId="3" borderId="18" xfId="0" applyFont="1" applyFill="1" applyBorder="1" applyAlignment="1">
      <alignment wrapText="1"/>
    </xf>
    <xf numFmtId="0" fontId="6" fillId="3" borderId="19" xfId="0" applyFont="1" applyFill="1" applyBorder="1" applyAlignment="1">
      <alignment wrapText="1"/>
    </xf>
    <xf numFmtId="0" fontId="6" fillId="3" borderId="18" xfId="0" applyFont="1" applyFill="1" applyBorder="1" applyAlignment="1">
      <alignment horizontal="center" wrapText="1"/>
    </xf>
    <xf numFmtId="0" fontId="6" fillId="3" borderId="19" xfId="0" applyFont="1" applyFill="1" applyBorder="1" applyAlignment="1">
      <alignment horizontal="center" wrapText="1"/>
    </xf>
    <xf numFmtId="0" fontId="6" fillId="3" borderId="20" xfId="0" applyFont="1" applyFill="1" applyBorder="1" applyAlignment="1">
      <alignment wrapText="1"/>
    </xf>
    <xf numFmtId="49" fontId="4" fillId="3" borderId="2" xfId="0" applyNumberFormat="1" applyFont="1" applyFill="1" applyBorder="1" applyAlignment="1">
      <alignment horizontal="left" vertical="center" wrapText="1"/>
    </xf>
    <xf numFmtId="0" fontId="4" fillId="0" borderId="0" xfId="0" applyFont="1"/>
    <xf numFmtId="0" fontId="2" fillId="0" borderId="0" xfId="0" applyFont="1"/>
    <xf numFmtId="0" fontId="2" fillId="2" borderId="1" xfId="0" applyFont="1" applyFill="1" applyBorder="1" applyAlignment="1">
      <alignment vertical="center"/>
    </xf>
    <xf numFmtId="0" fontId="2" fillId="0" borderId="0" xfId="0" applyFont="1" applyAlignment="1">
      <alignment horizontal="center" vertical="center" wrapText="1"/>
    </xf>
    <xf numFmtId="0" fontId="2" fillId="2" borderId="1" xfId="0" applyFont="1" applyFill="1" applyBorder="1"/>
    <xf numFmtId="0" fontId="2" fillId="2" borderId="1" xfId="0" applyFont="1" applyFill="1" applyBorder="1" applyAlignment="1">
      <alignment horizontal="center" vertical="center" wrapText="1"/>
    </xf>
    <xf numFmtId="0" fontId="2" fillId="0" borderId="0" xfId="0" applyFont="1" applyAlignment="1">
      <alignment horizontal="left" vertical="center"/>
    </xf>
    <xf numFmtId="0" fontId="7" fillId="2" borderId="2" xfId="0" applyFont="1" applyFill="1" applyBorder="1" applyAlignment="1">
      <alignment horizontal="center" vertical="center"/>
    </xf>
    <xf numFmtId="0" fontId="7" fillId="2" borderId="2" xfId="0" applyFont="1" applyFill="1" applyBorder="1"/>
    <xf numFmtId="0" fontId="8" fillId="2" borderId="24" xfId="0" applyFont="1" applyFill="1" applyBorder="1" applyAlignment="1">
      <alignment wrapText="1"/>
    </xf>
    <xf numFmtId="0" fontId="9" fillId="2" borderId="25" xfId="0" applyFont="1" applyFill="1" applyBorder="1" applyAlignment="1">
      <alignment horizontal="center" vertical="center" wrapText="1"/>
    </xf>
    <xf numFmtId="0" fontId="2" fillId="5" borderId="1" xfId="0" applyFont="1" applyFill="1" applyBorder="1"/>
    <xf numFmtId="0" fontId="10" fillId="2" borderId="24" xfId="0" applyFont="1" applyFill="1" applyBorder="1" applyAlignment="1">
      <alignment wrapText="1"/>
    </xf>
    <xf numFmtId="0" fontId="9"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2" borderId="2" xfId="0" applyFont="1" applyFill="1" applyBorder="1" applyAlignment="1">
      <alignment wrapText="1"/>
    </xf>
    <xf numFmtId="0" fontId="9" fillId="2" borderId="1" xfId="0" applyFont="1" applyFill="1" applyBorder="1" applyAlignment="1">
      <alignment horizontal="center" vertical="center" wrapText="1"/>
    </xf>
    <xf numFmtId="0" fontId="2" fillId="2" borderId="2" xfId="0" applyFont="1" applyFill="1" applyBorder="1"/>
    <xf numFmtId="0" fontId="10" fillId="2" borderId="2" xfId="0" applyFont="1" applyFill="1" applyBorder="1" applyAlignment="1">
      <alignment horizontal="center" vertical="center"/>
    </xf>
    <xf numFmtId="0" fontId="10" fillId="6" borderId="2" xfId="0" applyFont="1" applyFill="1" applyBorder="1" applyAlignment="1">
      <alignment wrapText="1"/>
    </xf>
    <xf numFmtId="0" fontId="12" fillId="2" borderId="2" xfId="0" applyFont="1" applyFill="1" applyBorder="1" applyAlignment="1">
      <alignment wrapText="1"/>
    </xf>
    <xf numFmtId="0" fontId="7" fillId="2" borderId="2" xfId="0" applyFont="1" applyFill="1" applyBorder="1" applyAlignment="1">
      <alignment wrapText="1"/>
    </xf>
    <xf numFmtId="0" fontId="10" fillId="0" borderId="0" xfId="0" applyFont="1"/>
    <xf numFmtId="0" fontId="4" fillId="3" borderId="2" xfId="0" applyFont="1" applyFill="1" applyBorder="1" applyAlignment="1">
      <alignment horizontal="left" vertical="center"/>
    </xf>
    <xf numFmtId="0" fontId="2" fillId="2" borderId="2" xfId="0" applyFont="1" applyFill="1" applyBorder="1" applyAlignment="1">
      <alignment horizontal="left" vertical="center"/>
    </xf>
    <xf numFmtId="49" fontId="4" fillId="0" borderId="2" xfId="0" applyNumberFormat="1" applyFont="1" applyBorder="1" applyAlignment="1">
      <alignment horizontal="left" vertical="center"/>
    </xf>
    <xf numFmtId="0" fontId="2" fillId="3" borderId="1" xfId="0" applyFont="1" applyFill="1" applyBorder="1" applyAlignment="1">
      <alignment horizontal="left" vertical="center"/>
    </xf>
    <xf numFmtId="0" fontId="0" fillId="0" borderId="0" xfId="0" applyAlignment="1">
      <alignment wrapText="1"/>
    </xf>
    <xf numFmtId="0" fontId="5" fillId="4" borderId="3" xfId="0" applyFont="1" applyFill="1" applyBorder="1" applyAlignment="1">
      <alignment vertical="center"/>
    </xf>
    <xf numFmtId="0" fontId="3" fillId="0" borderId="22" xfId="0" applyFont="1" applyBorder="1"/>
    <xf numFmtId="0" fontId="3" fillId="0" borderId="23" xfId="0" applyFont="1" applyBorder="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6" fillId="0" borderId="2" xfId="0" applyFont="1" applyBorder="1" applyAlignment="1">
      <alignment wrapText="1"/>
    </xf>
    <xf numFmtId="0" fontId="4" fillId="7" borderId="19" xfId="0" applyFont="1" applyFill="1" applyBorder="1" applyAlignment="1">
      <alignment wrapText="1"/>
    </xf>
    <xf numFmtId="0" fontId="4" fillId="7" borderId="19" xfId="0" applyFont="1" applyFill="1" applyBorder="1" applyAlignment="1">
      <alignment horizontal="center" wrapText="1"/>
    </xf>
    <xf numFmtId="0" fontId="4" fillId="7" borderId="20" xfId="0" applyFont="1" applyFill="1" applyBorder="1" applyAlignment="1">
      <alignment wrapText="1"/>
    </xf>
    <xf numFmtId="166" fontId="4" fillId="0" borderId="2" xfId="0" applyNumberFormat="1" applyFont="1" applyBorder="1" applyAlignment="1">
      <alignment horizontal="center" vertical="center" wrapText="1"/>
    </xf>
    <xf numFmtId="0" fontId="6" fillId="0" borderId="1" xfId="0" applyFont="1" applyBorder="1" applyAlignment="1">
      <alignment wrapText="1"/>
    </xf>
    <xf numFmtId="0" fontId="6" fillId="0" borderId="18" xfId="0" applyFont="1" applyBorder="1" applyAlignment="1">
      <alignment wrapText="1"/>
    </xf>
    <xf numFmtId="0" fontId="6" fillId="0" borderId="19" xfId="0" applyFont="1" applyBorder="1" applyAlignment="1">
      <alignment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wrapText="1"/>
    </xf>
    <xf numFmtId="0" fontId="15" fillId="0" borderId="1"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vertical="center" wrapText="1"/>
    </xf>
    <xf numFmtId="0" fontId="14" fillId="0" borderId="0" xfId="0" applyFont="1" applyAlignment="1">
      <alignment wrapText="1"/>
    </xf>
    <xf numFmtId="0" fontId="2" fillId="2" borderId="23" xfId="0" applyFont="1" applyFill="1" applyBorder="1"/>
    <xf numFmtId="0" fontId="2" fillId="3" borderId="23" xfId="0" applyFont="1" applyFill="1" applyBorder="1" applyAlignment="1">
      <alignment horizontal="left" vertical="center"/>
    </xf>
    <xf numFmtId="0" fontId="2" fillId="2" borderId="23" xfId="0" applyFont="1" applyFill="1" applyBorder="1" applyAlignment="1">
      <alignment horizontal="center" vertical="center" wrapText="1"/>
    </xf>
    <xf numFmtId="0" fontId="4" fillId="0" borderId="1"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wrapText="1"/>
    </xf>
    <xf numFmtId="0" fontId="5" fillId="8" borderId="3" xfId="0" applyFont="1" applyFill="1" applyBorder="1" applyAlignment="1">
      <alignment vertical="center"/>
    </xf>
    <xf numFmtId="0" fontId="3" fillId="9" borderId="4" xfId="0" applyFont="1" applyFill="1" applyBorder="1"/>
    <xf numFmtId="0" fontId="5" fillId="10" borderId="3" xfId="0" applyFont="1" applyFill="1" applyBorder="1" applyAlignment="1">
      <alignment vertical="center"/>
    </xf>
    <xf numFmtId="0" fontId="4" fillId="0" borderId="23" xfId="0" applyFont="1" applyBorder="1" applyAlignment="1">
      <alignment wrapText="1"/>
    </xf>
    <xf numFmtId="0" fontId="4" fillId="0" borderId="21" xfId="0" applyFont="1" applyBorder="1" applyAlignment="1">
      <alignment wrapText="1"/>
    </xf>
    <xf numFmtId="0" fontId="4" fillId="0" borderId="21" xfId="0" applyFont="1" applyBorder="1" applyAlignment="1">
      <alignment horizontal="center" wrapText="1"/>
    </xf>
    <xf numFmtId="0" fontId="1" fillId="2" borderId="23" xfId="0" applyFont="1" applyFill="1" applyBorder="1" applyAlignment="1">
      <alignment horizontal="center"/>
    </xf>
    <xf numFmtId="0" fontId="1" fillId="3" borderId="23"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23" xfId="0" applyFont="1" applyFill="1" applyBorder="1"/>
    <xf numFmtId="0" fontId="16" fillId="0" borderId="0" xfId="0" applyFont="1" applyAlignment="1">
      <alignment horizontal="center"/>
    </xf>
    <xf numFmtId="0" fontId="5" fillId="8" borderId="21" xfId="0" applyFont="1" applyFill="1" applyBorder="1" applyAlignment="1">
      <alignment vertical="center" wrapText="1"/>
    </xf>
    <xf numFmtId="0" fontId="3" fillId="9" borderId="22" xfId="0" applyFont="1" applyFill="1" applyBorder="1"/>
    <xf numFmtId="0" fontId="5" fillId="8" borderId="3" xfId="0" applyFont="1" applyFill="1" applyBorder="1" applyAlignment="1">
      <alignment vertical="center" wrapText="1"/>
    </xf>
    <xf numFmtId="0" fontId="1" fillId="0" borderId="1" xfId="0" applyFont="1" applyBorder="1"/>
    <xf numFmtId="0" fontId="17" fillId="3" borderId="2" xfId="0" applyFont="1" applyFill="1" applyBorder="1" applyAlignment="1">
      <alignment horizontal="left" vertical="center"/>
    </xf>
    <xf numFmtId="0" fontId="17" fillId="2" borderId="2" xfId="0" applyFont="1" applyFill="1" applyBorder="1" applyAlignment="1">
      <alignment horizontal="center" vertical="center" wrapText="1"/>
    </xf>
    <xf numFmtId="0" fontId="18" fillId="0" borderId="4" xfId="0" applyFont="1" applyBorder="1"/>
    <xf numFmtId="0" fontId="19" fillId="0" borderId="2" xfId="0" applyFont="1" applyBorder="1" applyAlignment="1">
      <alignment horizontal="left"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164" fontId="20" fillId="2" borderId="2" xfId="0" applyNumberFormat="1" applyFont="1" applyFill="1" applyBorder="1" applyAlignment="1">
      <alignment horizontal="center" vertical="center" wrapText="1"/>
    </xf>
    <xf numFmtId="165" fontId="20" fillId="2" borderId="2" xfId="0" applyNumberFormat="1" applyFont="1" applyFill="1" applyBorder="1" applyAlignment="1">
      <alignment horizontal="center" vertical="center" wrapText="1"/>
    </xf>
    <xf numFmtId="0" fontId="19" fillId="4" borderId="2" xfId="0" applyFont="1" applyFill="1" applyBorder="1" applyAlignment="1">
      <alignment horizontal="center" vertical="center" wrapText="1"/>
    </xf>
    <xf numFmtId="0" fontId="21" fillId="4" borderId="2" xfId="0" applyFont="1" applyFill="1" applyBorder="1" applyAlignment="1">
      <alignment horizontal="left" vertical="center"/>
    </xf>
    <xf numFmtId="166" fontId="19" fillId="4" borderId="2" xfId="0" applyNumberFormat="1" applyFont="1" applyFill="1" applyBorder="1" applyAlignment="1">
      <alignment horizontal="center" vertical="center" wrapText="1"/>
    </xf>
    <xf numFmtId="17" fontId="19" fillId="4" borderId="2" xfId="0" applyNumberFormat="1" applyFont="1" applyFill="1" applyBorder="1" applyAlignment="1">
      <alignment horizontal="center" vertical="center" wrapText="1"/>
    </xf>
    <xf numFmtId="164" fontId="19" fillId="4" borderId="2" xfId="0" applyNumberFormat="1" applyFont="1" applyFill="1" applyBorder="1" applyAlignment="1">
      <alignment horizontal="center" vertical="center" wrapText="1"/>
    </xf>
    <xf numFmtId="165" fontId="19" fillId="4" borderId="2" xfId="0" applyNumberFormat="1"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20" fillId="2" borderId="2" xfId="0" applyFont="1" applyFill="1" applyBorder="1" applyAlignment="1">
      <alignment horizontal="center" vertical="center" wrapText="1"/>
    </xf>
    <xf numFmtId="0" fontId="19" fillId="3" borderId="2" xfId="0" applyFont="1" applyFill="1" applyBorder="1" applyAlignment="1">
      <alignment horizontal="left" vertical="center" wrapText="1"/>
    </xf>
    <xf numFmtId="17" fontId="19" fillId="3" borderId="2" xfId="0" applyNumberFormat="1" applyFont="1" applyFill="1" applyBorder="1" applyAlignment="1">
      <alignment horizontal="center" vertical="center" wrapText="1"/>
    </xf>
    <xf numFmtId="164" fontId="19" fillId="0" borderId="2" xfId="0" applyNumberFormat="1" applyFont="1" applyBorder="1" applyAlignment="1">
      <alignment horizontal="center" vertical="center" wrapText="1"/>
    </xf>
    <xf numFmtId="0" fontId="19" fillId="3" borderId="2" xfId="0" applyFont="1" applyFill="1" applyBorder="1" applyAlignment="1">
      <alignment horizontal="left" vertical="center"/>
    </xf>
    <xf numFmtId="0" fontId="20" fillId="3" borderId="2" xfId="0" applyFont="1" applyFill="1" applyBorder="1" applyAlignment="1">
      <alignment horizontal="center" vertical="center" wrapText="1"/>
    </xf>
    <xf numFmtId="0" fontId="21" fillId="8" borderId="3" xfId="0" applyFont="1" applyFill="1" applyBorder="1" applyAlignment="1">
      <alignment vertical="center"/>
    </xf>
    <xf numFmtId="0" fontId="18" fillId="9" borderId="4" xfId="0" applyFont="1" applyFill="1" applyBorder="1"/>
    <xf numFmtId="0" fontId="20" fillId="3" borderId="2" xfId="0" applyFont="1" applyFill="1" applyBorder="1" applyAlignment="1">
      <alignment horizontal="left" vertical="center"/>
    </xf>
    <xf numFmtId="166" fontId="19" fillId="3" borderId="2" xfId="0" applyNumberFormat="1" applyFont="1" applyFill="1" applyBorder="1" applyAlignment="1">
      <alignment horizontal="center" vertical="center" wrapText="1"/>
    </xf>
    <xf numFmtId="164" fontId="19" fillId="3" borderId="2" xfId="0" applyNumberFormat="1" applyFont="1" applyFill="1" applyBorder="1" applyAlignment="1">
      <alignment horizontal="center" vertical="center" wrapText="1"/>
    </xf>
    <xf numFmtId="0" fontId="19" fillId="2" borderId="2" xfId="0" applyFont="1" applyFill="1" applyBorder="1" applyAlignment="1">
      <alignment horizontal="left" vertical="center"/>
    </xf>
    <xf numFmtId="0" fontId="20" fillId="2" borderId="2" xfId="0" applyFont="1" applyFill="1" applyBorder="1" applyAlignment="1">
      <alignment horizontal="center" vertical="center"/>
    </xf>
    <xf numFmtId="17" fontId="20" fillId="2" borderId="2" xfId="0" applyNumberFormat="1" applyFont="1" applyFill="1" applyBorder="1" applyAlignment="1">
      <alignment horizontal="center" vertical="center"/>
    </xf>
    <xf numFmtId="164" fontId="20" fillId="2" borderId="2" xfId="0" applyNumberFormat="1" applyFont="1" applyFill="1" applyBorder="1" applyAlignment="1">
      <alignment horizontal="center" vertical="center"/>
    </xf>
    <xf numFmtId="0" fontId="21" fillId="4" borderId="3" xfId="0" applyFont="1" applyFill="1" applyBorder="1" applyAlignment="1">
      <alignment vertical="center"/>
    </xf>
    <xf numFmtId="0" fontId="20" fillId="2" borderId="2" xfId="0" applyFont="1" applyFill="1" applyBorder="1" applyAlignment="1">
      <alignment horizontal="left" vertical="center"/>
    </xf>
    <xf numFmtId="0" fontId="17" fillId="4" borderId="2" xfId="0" applyFont="1" applyFill="1" applyBorder="1" applyAlignment="1">
      <alignment horizontal="left" vertical="center"/>
    </xf>
    <xf numFmtId="0" fontId="17" fillId="4" borderId="2" xfId="0" applyFont="1" applyFill="1" applyBorder="1" applyAlignment="1">
      <alignment horizontal="center" vertical="center" wrapText="1"/>
    </xf>
    <xf numFmtId="164" fontId="20" fillId="4" borderId="2" xfId="0" applyNumberFormat="1" applyFont="1" applyFill="1" applyBorder="1" applyAlignment="1">
      <alignment horizontal="center" vertical="center" wrapText="1"/>
    </xf>
    <xf numFmtId="0" fontId="17" fillId="8" borderId="3" xfId="0" applyFont="1" applyFill="1" applyBorder="1"/>
    <xf numFmtId="0" fontId="19" fillId="3" borderId="2" xfId="0" quotePrefix="1" applyFont="1" applyFill="1" applyBorder="1" applyAlignment="1">
      <alignment horizontal="left" vertical="center"/>
    </xf>
    <xf numFmtId="169" fontId="19" fillId="3" borderId="2" xfId="0" applyNumberFormat="1" applyFont="1" applyFill="1" applyBorder="1" applyAlignment="1">
      <alignment horizontal="center" vertical="center" wrapText="1"/>
    </xf>
    <xf numFmtId="17" fontId="20" fillId="2" borderId="2" xfId="0" applyNumberFormat="1" applyFont="1" applyFill="1" applyBorder="1" applyAlignment="1">
      <alignment horizontal="center" vertical="center" wrapText="1"/>
    </xf>
    <xf numFmtId="0" fontId="19" fillId="0" borderId="2" xfId="0" applyFont="1" applyBorder="1" applyAlignment="1">
      <alignment horizontal="left" vertical="center" wrapText="1"/>
    </xf>
    <xf numFmtId="166" fontId="19" fillId="0" borderId="2" xfId="0" applyNumberFormat="1" applyFont="1" applyBorder="1" applyAlignment="1">
      <alignment horizontal="center" vertical="center" wrapText="1"/>
    </xf>
    <xf numFmtId="17" fontId="19" fillId="0" borderId="2" xfId="0" applyNumberFormat="1" applyFont="1" applyBorder="1" applyAlignment="1">
      <alignment horizontal="center" vertical="center" wrapText="1"/>
    </xf>
    <xf numFmtId="0" fontId="19" fillId="0" borderId="2" xfId="0" applyFont="1" applyBorder="1" applyAlignment="1">
      <alignment wrapText="1"/>
    </xf>
    <xf numFmtId="0" fontId="20" fillId="0" borderId="2" xfId="0" applyFont="1" applyBorder="1" applyAlignment="1">
      <alignment horizontal="left" vertical="center"/>
    </xf>
    <xf numFmtId="166" fontId="19" fillId="9" borderId="4" xfId="0" applyNumberFormat="1" applyFont="1" applyFill="1" applyBorder="1" applyAlignment="1">
      <alignment horizontal="center" vertical="center" wrapText="1"/>
    </xf>
    <xf numFmtId="0" fontId="19" fillId="9" borderId="4" xfId="0" applyFont="1" applyFill="1" applyBorder="1" applyAlignment="1">
      <alignment horizontal="center" vertical="center" wrapText="1"/>
    </xf>
    <xf numFmtId="17" fontId="19" fillId="9" borderId="4" xfId="0" applyNumberFormat="1" applyFont="1" applyFill="1" applyBorder="1" applyAlignment="1">
      <alignment horizontal="center" vertical="center" wrapText="1"/>
    </xf>
    <xf numFmtId="0" fontId="19" fillId="0" borderId="4" xfId="0" applyFont="1" applyBorder="1" applyAlignment="1">
      <alignment horizontal="center" wrapText="1"/>
    </xf>
    <xf numFmtId="0" fontId="19" fillId="0" borderId="5" xfId="0" applyFont="1" applyBorder="1" applyAlignment="1">
      <alignment wrapText="1"/>
    </xf>
    <xf numFmtId="0" fontId="20" fillId="0" borderId="24" xfId="0" applyFont="1" applyBorder="1" applyAlignment="1">
      <alignment horizontal="left" vertical="center"/>
    </xf>
    <xf numFmtId="166" fontId="19"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0" fontId="23" fillId="3" borderId="2" xfId="0" applyFont="1" applyFill="1" applyBorder="1" applyAlignment="1">
      <alignment horizontal="left" vertical="center" wrapText="1"/>
    </xf>
    <xf numFmtId="166" fontId="23" fillId="3" borderId="2"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17" fontId="23" fillId="3" borderId="2" xfId="0" applyNumberFormat="1" applyFont="1" applyFill="1" applyBorder="1" applyAlignment="1">
      <alignment horizontal="center" vertical="center" wrapText="1"/>
    </xf>
    <xf numFmtId="164" fontId="23" fillId="3" borderId="2" xfId="0" applyNumberFormat="1" applyFont="1" applyFill="1" applyBorder="1" applyAlignment="1">
      <alignment horizontal="center" vertical="center" wrapText="1"/>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wrapText="1"/>
    </xf>
    <xf numFmtId="17" fontId="23" fillId="2" borderId="2" xfId="0" applyNumberFormat="1" applyFont="1" applyFill="1" applyBorder="1" applyAlignment="1">
      <alignment horizontal="center" vertical="center" wrapText="1"/>
    </xf>
    <xf numFmtId="164" fontId="23" fillId="2" borderId="2" xfId="0" applyNumberFormat="1" applyFont="1" applyFill="1" applyBorder="1" applyAlignment="1">
      <alignment horizontal="center"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17" fontId="23" fillId="0" borderId="2" xfId="0" applyNumberFormat="1" applyFont="1" applyBorder="1" applyAlignment="1">
      <alignment horizontal="center" vertical="center" wrapText="1"/>
    </xf>
    <xf numFmtId="164" fontId="23" fillId="0" borderId="2" xfId="0" applyNumberFormat="1" applyFont="1" applyBorder="1" applyAlignment="1">
      <alignment horizontal="center" vertical="center" wrapText="1"/>
    </xf>
    <xf numFmtId="0" fontId="23" fillId="0" borderId="2" xfId="0" applyFont="1" applyBorder="1" applyAlignment="1">
      <alignment vertical="center"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164" fontId="20" fillId="2" borderId="1" xfId="0" applyNumberFormat="1" applyFont="1" applyFill="1" applyBorder="1" applyAlignment="1">
      <alignment horizontal="center" vertical="center"/>
    </xf>
    <xf numFmtId="165" fontId="20" fillId="2" borderId="1" xfId="0" applyNumberFormat="1" applyFont="1" applyFill="1" applyBorder="1" applyAlignment="1">
      <alignment horizontal="center" vertical="center"/>
    </xf>
    <xf numFmtId="0" fontId="24" fillId="0" borderId="0" xfId="0" applyFont="1" applyAlignment="1">
      <alignment horizontal="center"/>
    </xf>
    <xf numFmtId="0" fontId="17" fillId="2" borderId="23" xfId="0" applyFont="1" applyFill="1" applyBorder="1" applyAlignment="1">
      <alignment horizontal="center" vertical="center"/>
    </xf>
    <xf numFmtId="0" fontId="17" fillId="2" borderId="23" xfId="0" applyFont="1" applyFill="1" applyBorder="1" applyAlignment="1">
      <alignment horizontal="center" vertical="center" wrapText="1"/>
    </xf>
    <xf numFmtId="164" fontId="20" fillId="2" borderId="23" xfId="0" applyNumberFormat="1" applyFont="1" applyFill="1" applyBorder="1" applyAlignment="1">
      <alignment horizontal="center" vertical="center"/>
    </xf>
    <xf numFmtId="165" fontId="20" fillId="2" borderId="23" xfId="0" applyNumberFormat="1" applyFont="1" applyFill="1" applyBorder="1" applyAlignment="1">
      <alignment horizontal="center" vertical="center"/>
    </xf>
    <xf numFmtId="0" fontId="20" fillId="0" borderId="2" xfId="0" applyFont="1" applyBorder="1" applyAlignment="1">
      <alignment horizontal="center" vertical="center" wrapText="1"/>
    </xf>
    <xf numFmtId="164" fontId="20" fillId="0" borderId="2" xfId="0" applyNumberFormat="1" applyFont="1" applyBorder="1" applyAlignment="1">
      <alignment horizontal="center" vertical="center" wrapText="1"/>
    </xf>
    <xf numFmtId="0" fontId="22" fillId="0" borderId="2" xfId="0" applyFont="1" applyBorder="1" applyAlignment="1">
      <alignment horizontal="center" wrapText="1"/>
    </xf>
    <xf numFmtId="17" fontId="20" fillId="0" borderId="2" xfId="0" applyNumberFormat="1" applyFont="1" applyBorder="1" applyAlignment="1">
      <alignment horizontal="center" vertical="center" wrapText="1"/>
    </xf>
    <xf numFmtId="0" fontId="18" fillId="9" borderId="22" xfId="0" applyFont="1" applyFill="1" applyBorder="1"/>
    <xf numFmtId="169" fontId="20" fillId="2" borderId="2" xfId="0" applyNumberFormat="1" applyFont="1" applyFill="1" applyBorder="1" applyAlignment="1">
      <alignment horizontal="center" vertical="center" wrapText="1"/>
    </xf>
    <xf numFmtId="169" fontId="20" fillId="3" borderId="2" xfId="0" applyNumberFormat="1" applyFont="1" applyFill="1" applyBorder="1" applyAlignment="1">
      <alignment horizontal="center" vertical="center" wrapText="1"/>
    </xf>
    <xf numFmtId="167" fontId="19" fillId="3" borderId="2" xfId="0" applyNumberFormat="1" applyFont="1" applyFill="1" applyBorder="1" applyAlignment="1">
      <alignment horizontal="center" vertical="center" wrapText="1"/>
    </xf>
    <xf numFmtId="164" fontId="19" fillId="3" borderId="2" xfId="0" applyNumberFormat="1" applyFont="1" applyFill="1" applyBorder="1" applyAlignment="1">
      <alignment horizontal="center" vertical="center"/>
    </xf>
    <xf numFmtId="164" fontId="20" fillId="3" borderId="2" xfId="0" applyNumberFormat="1" applyFont="1" applyFill="1" applyBorder="1" applyAlignment="1">
      <alignment horizontal="center" vertical="center" wrapText="1"/>
    </xf>
    <xf numFmtId="167" fontId="19" fillId="4" borderId="2" xfId="0" applyNumberFormat="1" applyFont="1" applyFill="1" applyBorder="1" applyAlignment="1">
      <alignment horizontal="center" vertical="center" wrapText="1"/>
    </xf>
    <xf numFmtId="8" fontId="19" fillId="0" borderId="2" xfId="0" applyNumberFormat="1" applyFont="1" applyBorder="1" applyAlignment="1">
      <alignment horizontal="center" vertical="center" wrapText="1"/>
    </xf>
    <xf numFmtId="0" fontId="20" fillId="0" borderId="0" xfId="0" applyFont="1" applyAlignment="1">
      <alignment horizontal="center" vertical="center"/>
    </xf>
    <xf numFmtId="164" fontId="20" fillId="0" borderId="0" xfId="0" applyNumberFormat="1" applyFont="1" applyAlignment="1">
      <alignment horizontal="center" vertical="center"/>
    </xf>
    <xf numFmtId="165" fontId="20" fillId="0" borderId="0" xfId="0" applyNumberFormat="1" applyFont="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165" fontId="17" fillId="2" borderId="1" xfId="0" applyNumberFormat="1" applyFont="1" applyFill="1" applyBorder="1" applyAlignment="1">
      <alignment horizontal="center" vertical="center"/>
    </xf>
    <xf numFmtId="0" fontId="25" fillId="0" borderId="0" xfId="0" applyFont="1"/>
    <xf numFmtId="0" fontId="17" fillId="2" borderId="2" xfId="0" applyFont="1" applyFill="1" applyBorder="1" applyAlignment="1">
      <alignment horizontal="center" vertical="center"/>
    </xf>
    <xf numFmtId="0" fontId="19" fillId="4" borderId="2" xfId="0" applyFont="1" applyFill="1" applyBorder="1" applyAlignment="1">
      <alignment horizontal="center" vertical="center"/>
    </xf>
    <xf numFmtId="0" fontId="19" fillId="3" borderId="2" xfId="0" applyFont="1" applyFill="1" applyBorder="1" applyAlignment="1">
      <alignment horizontal="center" vertical="center"/>
    </xf>
    <xf numFmtId="0" fontId="17" fillId="4" borderId="2" xfId="0" applyFont="1" applyFill="1" applyBorder="1" applyAlignment="1">
      <alignment horizontal="center" vertical="center"/>
    </xf>
    <xf numFmtId="0" fontId="19" fillId="9" borderId="4" xfId="0" applyFont="1" applyFill="1" applyBorder="1" applyAlignment="1">
      <alignment horizontal="center" vertical="center"/>
    </xf>
    <xf numFmtId="0" fontId="19" fillId="0" borderId="4" xfId="0" applyFont="1" applyBorder="1" applyAlignment="1">
      <alignment horizontal="center" vertical="center"/>
    </xf>
    <xf numFmtId="0" fontId="23" fillId="3" borderId="2" xfId="0" applyFont="1" applyFill="1" applyBorder="1" applyAlignment="1">
      <alignment horizontal="center" vertical="center"/>
    </xf>
    <xf numFmtId="0" fontId="23" fillId="2" borderId="2" xfId="0" applyFont="1" applyFill="1" applyBorder="1" applyAlignment="1">
      <alignment horizontal="center" vertical="center"/>
    </xf>
    <xf numFmtId="0" fontId="23" fillId="0" borderId="2" xfId="0" applyFont="1" applyBorder="1" applyAlignment="1">
      <alignment horizontal="center" vertical="center"/>
    </xf>
    <xf numFmtId="0" fontId="20" fillId="0" borderId="2" xfId="0" applyFont="1" applyBorder="1" applyAlignment="1">
      <alignment horizontal="center" vertical="center"/>
    </xf>
    <xf numFmtId="0" fontId="20" fillId="2" borderId="23" xfId="0" applyFont="1" applyFill="1" applyBorder="1" applyAlignment="1">
      <alignment horizontal="center" vertical="center"/>
    </xf>
    <xf numFmtId="0" fontId="20" fillId="2" borderId="23" xfId="0" applyFont="1" applyFill="1" applyBorder="1" applyAlignment="1">
      <alignment horizontal="center" vertical="center" wrapText="1"/>
    </xf>
    <xf numFmtId="0" fontId="2" fillId="0" borderId="1" xfId="0" applyFont="1" applyBorder="1"/>
    <xf numFmtId="0" fontId="2" fillId="0" borderId="23" xfId="0" applyFont="1" applyBorder="1"/>
    <xf numFmtId="0" fontId="17" fillId="0" borderId="1" xfId="0" applyFont="1" applyBorder="1" applyAlignment="1">
      <alignment horizontal="center"/>
    </xf>
    <xf numFmtId="0" fontId="17" fillId="0" borderId="23" xfId="0" applyFont="1" applyBorder="1" applyAlignment="1">
      <alignment horizontal="center"/>
    </xf>
    <xf numFmtId="0" fontId="1" fillId="0" borderId="23" xfId="0" applyFont="1" applyBorder="1"/>
    <xf numFmtId="0" fontId="18" fillId="0" borderId="5" xfId="0" applyFont="1" applyBorder="1"/>
    <xf numFmtId="0" fontId="17" fillId="0" borderId="2" xfId="0" applyFont="1" applyBorder="1" applyAlignment="1">
      <alignment horizontal="center" vertical="top" wrapText="1"/>
    </xf>
    <xf numFmtId="0" fontId="19" fillId="0" borderId="2" xfId="0" applyFont="1" applyBorder="1" applyAlignment="1">
      <alignment horizontal="left" wrapText="1"/>
    </xf>
    <xf numFmtId="0" fontId="22" fillId="0" borderId="2" xfId="0" applyFont="1" applyBorder="1" applyAlignment="1">
      <alignment wrapText="1"/>
    </xf>
    <xf numFmtId="0" fontId="17" fillId="0" borderId="2" xfId="0" applyFont="1" applyBorder="1" applyAlignment="1">
      <alignment vertical="center" wrapText="1"/>
    </xf>
    <xf numFmtId="0" fontId="19" fillId="0" borderId="2" xfId="0" applyFont="1" applyBorder="1" applyAlignment="1">
      <alignment vertical="center" wrapText="1"/>
    </xf>
    <xf numFmtId="0" fontId="23" fillId="0" borderId="2" xfId="0" applyFont="1" applyBorder="1" applyAlignment="1">
      <alignment horizontal="center" wrapText="1"/>
    </xf>
    <xf numFmtId="0" fontId="23" fillId="0" borderId="2" xfId="0" applyFont="1" applyBorder="1" applyAlignment="1">
      <alignment wrapText="1"/>
    </xf>
    <xf numFmtId="0" fontId="2" fillId="0" borderId="2" xfId="0" applyFont="1" applyBorder="1" applyAlignment="1">
      <alignment vertical="center"/>
    </xf>
    <xf numFmtId="0" fontId="3" fillId="0" borderId="5" xfId="0" applyFont="1" applyBorder="1"/>
    <xf numFmtId="0" fontId="2" fillId="0" borderId="2" xfId="0" applyFont="1" applyBorder="1" applyAlignment="1">
      <alignment wrapText="1"/>
    </xf>
    <xf numFmtId="0" fontId="5" fillId="0" borderId="2" xfId="0" applyFont="1" applyBorder="1" applyAlignment="1">
      <alignment horizontal="left" vertical="center" wrapText="1"/>
    </xf>
    <xf numFmtId="0" fontId="20" fillId="0" borderId="1" xfId="0" applyFont="1" applyBorder="1" applyAlignment="1">
      <alignment horizontal="center"/>
    </xf>
    <xf numFmtId="0" fontId="20" fillId="0" borderId="23" xfId="0" applyFont="1" applyBorder="1" applyAlignment="1">
      <alignment horizontal="center"/>
    </xf>
    <xf numFmtId="0" fontId="20" fillId="0" borderId="0" xfId="0" applyFont="1" applyAlignment="1">
      <alignment horizontal="center"/>
    </xf>
    <xf numFmtId="0" fontId="26" fillId="2" borderId="1" xfId="0" applyFont="1" applyFill="1" applyBorder="1"/>
    <xf numFmtId="0" fontId="26" fillId="2" borderId="1" xfId="0" applyFont="1" applyFill="1" applyBorder="1" applyAlignment="1">
      <alignment horizontal="center"/>
    </xf>
    <xf numFmtId="0" fontId="27" fillId="0" borderId="0" xfId="0" applyFont="1" applyAlignment="1">
      <alignment horizontal="center"/>
    </xf>
    <xf numFmtId="0" fontId="26" fillId="2" borderId="23" xfId="0" applyFont="1" applyFill="1" applyBorder="1" applyAlignment="1">
      <alignment horizontal="center"/>
    </xf>
    <xf numFmtId="0" fontId="28" fillId="4"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 xfId="0" applyFont="1" applyFill="1" applyBorder="1" applyAlignment="1">
      <alignment horizontal="left" vertical="center" wrapText="1"/>
    </xf>
    <xf numFmtId="0" fontId="28" fillId="2"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9" fillId="2" borderId="2" xfId="0" applyFont="1" applyFill="1" applyBorder="1" applyAlignment="1">
      <alignment horizontal="center" vertical="center"/>
    </xf>
    <xf numFmtId="0" fontId="29" fillId="2"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30" fillId="9" borderId="0" xfId="0" applyFont="1" applyFill="1"/>
    <xf numFmtId="0" fontId="26" fillId="8" borderId="3" xfId="0" applyFont="1" applyFill="1" applyBorder="1" applyAlignment="1">
      <alignment vertical="center" wrapText="1"/>
    </xf>
    <xf numFmtId="0" fontId="29" fillId="3" borderId="2" xfId="0" applyFont="1" applyFill="1" applyBorder="1" applyAlignment="1">
      <alignment horizontal="center" vertical="center" wrapText="1"/>
    </xf>
    <xf numFmtId="0" fontId="26" fillId="4" borderId="2" xfId="0" applyFont="1" applyFill="1" applyBorder="1" applyAlignment="1">
      <alignment vertical="center"/>
    </xf>
    <xf numFmtId="0" fontId="29" fillId="2" borderId="1" xfId="0" applyFont="1" applyFill="1" applyBorder="1"/>
    <xf numFmtId="0" fontId="29" fillId="2" borderId="23" xfId="0" applyFont="1" applyFill="1" applyBorder="1"/>
    <xf numFmtId="0" fontId="29" fillId="0" borderId="0" xfId="0" applyFont="1"/>
    <xf numFmtId="0" fontId="30" fillId="0" borderId="0" xfId="0" applyFont="1"/>
    <xf numFmtId="0" fontId="31" fillId="2" borderId="2" xfId="0" applyFont="1" applyFill="1" applyBorder="1" applyAlignment="1">
      <alignment vertical="center" wrapText="1"/>
    </xf>
    <xf numFmtId="0" fontId="17" fillId="0" borderId="2"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vertical="center" wrapText="1"/>
    </xf>
    <xf numFmtId="0" fontId="3" fillId="0" borderId="9" xfId="0" applyFont="1" applyBorder="1" applyAlignment="1">
      <alignment vertical="center"/>
    </xf>
    <xf numFmtId="0" fontId="3" fillId="0" borderId="10" xfId="0" applyFont="1" applyBorder="1" applyAlignment="1">
      <alignment vertical="center"/>
    </xf>
    <xf numFmtId="0" fontId="1" fillId="2" borderId="11" xfId="0" applyFont="1" applyFill="1" applyBorder="1" applyAlignment="1">
      <alignment horizontal="center" vertical="center" wrapText="1"/>
    </xf>
    <xf numFmtId="0" fontId="0" fillId="0" borderId="0" xfId="0" applyAlignment="1">
      <alignment vertical="center"/>
    </xf>
    <xf numFmtId="0" fontId="28" fillId="0" borderId="2" xfId="0" applyFont="1" applyBorder="1" applyAlignment="1">
      <alignment horizontal="center"/>
    </xf>
    <xf numFmtId="0" fontId="19" fillId="0" borderId="2"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xf>
    <xf numFmtId="0" fontId="0" fillId="0" borderId="0" xfId="0" applyAlignment="1">
      <alignment horizontal="center"/>
    </xf>
    <xf numFmtId="0" fontId="4" fillId="3" borderId="23" xfId="0" applyFont="1" applyFill="1" applyBorder="1" applyAlignment="1">
      <alignment horizontal="left" wrapText="1"/>
    </xf>
    <xf numFmtId="0" fontId="4" fillId="3" borderId="21" xfId="0" applyFont="1" applyFill="1" applyBorder="1" applyAlignment="1">
      <alignment horizontal="left" wrapText="1"/>
    </xf>
    <xf numFmtId="0" fontId="6" fillId="2" borderId="23" xfId="0" applyFont="1" applyFill="1" applyBorder="1" applyAlignment="1">
      <alignment wrapText="1"/>
    </xf>
    <xf numFmtId="0" fontId="6" fillId="2" borderId="21" xfId="0" applyFont="1" applyFill="1" applyBorder="1" applyAlignment="1">
      <alignment wrapText="1"/>
    </xf>
    <xf numFmtId="0" fontId="6" fillId="2" borderId="21" xfId="0" applyFont="1" applyFill="1" applyBorder="1" applyAlignment="1">
      <alignment horizontal="center" wrapText="1"/>
    </xf>
    <xf numFmtId="0" fontId="6" fillId="2" borderId="23" xfId="0" applyFont="1" applyFill="1" applyBorder="1" applyAlignment="1">
      <alignment horizontal="center" wrapText="1"/>
    </xf>
    <xf numFmtId="0" fontId="3" fillId="9" borderId="23" xfId="0" applyFont="1" applyFill="1" applyBorder="1"/>
    <xf numFmtId="0" fontId="18" fillId="9" borderId="23" xfId="0" applyFont="1" applyFill="1" applyBorder="1"/>
    <xf numFmtId="0" fontId="18" fillId="0" borderId="23" xfId="0" applyFont="1" applyBorder="1"/>
    <xf numFmtId="170" fontId="19" fillId="3" borderId="2" xfId="0" applyNumberFormat="1" applyFont="1" applyFill="1" applyBorder="1" applyAlignment="1">
      <alignment horizontal="center" vertical="center" wrapText="1"/>
    </xf>
    <xf numFmtId="170" fontId="20" fillId="2" borderId="2" xfId="0" applyNumberFormat="1"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24" xfId="0" applyFont="1" applyFill="1" applyBorder="1" applyAlignment="1">
      <alignment horizontal="center" vertical="center" wrapText="1"/>
    </xf>
    <xf numFmtId="17" fontId="20" fillId="2" borderId="4" xfId="0" applyNumberFormat="1" applyFont="1" applyFill="1" applyBorder="1" applyAlignment="1">
      <alignment horizontal="center" vertical="center" wrapText="1"/>
    </xf>
    <xf numFmtId="0" fontId="6" fillId="0" borderId="4" xfId="0" applyFont="1" applyBorder="1" applyAlignment="1">
      <alignment wrapText="1"/>
    </xf>
    <xf numFmtId="0" fontId="30" fillId="9" borderId="2" xfId="0" applyFont="1" applyFill="1" applyBorder="1"/>
    <xf numFmtId="0" fontId="4" fillId="3" borderId="23" xfId="0" applyFont="1" applyFill="1" applyBorder="1" applyAlignment="1">
      <alignment wrapText="1"/>
    </xf>
    <xf numFmtId="0" fontId="4" fillId="3" borderId="21" xfId="0" applyFont="1" applyFill="1" applyBorder="1" applyAlignment="1">
      <alignment wrapText="1"/>
    </xf>
    <xf numFmtId="0" fontId="4" fillId="3" borderId="21" xfId="0" applyFont="1" applyFill="1" applyBorder="1" applyAlignment="1">
      <alignment horizontal="center" wrapText="1"/>
    </xf>
    <xf numFmtId="0" fontId="5" fillId="11" borderId="2" xfId="0" applyFont="1" applyFill="1" applyBorder="1" applyAlignment="1">
      <alignment horizontal="left" vertical="center"/>
    </xf>
    <xf numFmtId="0" fontId="17" fillId="9" borderId="24" xfId="0" applyFont="1" applyFill="1" applyBorder="1" applyAlignment="1">
      <alignment horizontal="left" vertical="center"/>
    </xf>
    <xf numFmtId="0" fontId="29" fillId="2" borderId="23" xfId="0" applyFont="1" applyFill="1" applyBorder="1" applyAlignment="1">
      <alignment horizontal="center" vertical="center" wrapText="1"/>
    </xf>
    <xf numFmtId="0" fontId="19" fillId="0" borderId="23" xfId="0" applyFont="1" applyBorder="1" applyAlignment="1">
      <alignment horizontal="center" vertical="center"/>
    </xf>
    <xf numFmtId="17" fontId="20" fillId="2" borderId="23" xfId="0" applyNumberFormat="1" applyFont="1" applyFill="1" applyBorder="1" applyAlignment="1">
      <alignment horizontal="center" vertical="center" wrapText="1"/>
    </xf>
    <xf numFmtId="0" fontId="19" fillId="3" borderId="23" xfId="0" applyFont="1" applyFill="1" applyBorder="1" applyAlignment="1">
      <alignment horizontal="center" vertical="center" wrapText="1"/>
    </xf>
    <xf numFmtId="0" fontId="22" fillId="0" borderId="23" xfId="0" applyFont="1" applyBorder="1" applyAlignment="1">
      <alignment horizontal="center" wrapText="1"/>
    </xf>
    <xf numFmtId="0" fontId="6" fillId="0" borderId="23" xfId="0" applyFont="1" applyBorder="1" applyAlignment="1">
      <alignment wrapText="1"/>
    </xf>
    <xf numFmtId="0" fontId="2" fillId="0" borderId="28" xfId="0" applyFont="1" applyBorder="1" applyAlignment="1">
      <alignment vertical="top" wrapText="1"/>
    </xf>
    <xf numFmtId="0" fontId="4" fillId="7" borderId="23" xfId="0" applyFont="1" applyFill="1" applyBorder="1" applyAlignment="1">
      <alignment wrapText="1"/>
    </xf>
    <xf numFmtId="0" fontId="4" fillId="7" borderId="21" xfId="0" applyFont="1" applyFill="1" applyBorder="1" applyAlignment="1">
      <alignment wrapText="1"/>
    </xf>
    <xf numFmtId="0" fontId="4" fillId="7" borderId="21" xfId="0" applyFont="1" applyFill="1" applyBorder="1" applyAlignment="1">
      <alignment horizontal="center" wrapText="1"/>
    </xf>
    <xf numFmtId="0" fontId="0" fillId="2" borderId="29" xfId="0" applyFill="1" applyBorder="1" applyAlignment="1" applyProtection="1">
      <alignment horizontal="left" vertical="top" wrapText="1"/>
      <protection locked="0"/>
    </xf>
    <xf numFmtId="0" fontId="32" fillId="12" borderId="29" xfId="0" applyFont="1" applyFill="1" applyBorder="1" applyAlignment="1" applyProtection="1">
      <alignment horizontal="left" vertical="top" wrapText="1"/>
      <protection locked="0"/>
    </xf>
    <xf numFmtId="0" fontId="0" fillId="0" borderId="29" xfId="0" applyBorder="1" applyAlignment="1">
      <alignment wrapText="1"/>
    </xf>
    <xf numFmtId="0" fontId="0" fillId="2" borderId="23" xfId="0" applyFill="1" applyBorder="1" applyAlignment="1" applyProtection="1">
      <alignment wrapText="1"/>
      <protection locked="0"/>
    </xf>
    <xf numFmtId="0" fontId="0" fillId="2" borderId="23" xfId="0" applyFill="1" applyBorder="1" applyAlignment="1" applyProtection="1">
      <alignment horizontal="center" wrapText="1"/>
      <protection locked="0"/>
    </xf>
    <xf numFmtId="0" fontId="0" fillId="2" borderId="0" xfId="0" applyFill="1" applyAlignment="1" applyProtection="1">
      <alignment wrapText="1"/>
      <protection locked="0"/>
    </xf>
    <xf numFmtId="0" fontId="3" fillId="2" borderId="29" xfId="0" applyFont="1" applyFill="1" applyBorder="1" applyAlignment="1" applyProtection="1">
      <alignment horizontal="left" vertical="top" wrapText="1"/>
      <protection locked="0"/>
    </xf>
    <xf numFmtId="0" fontId="25" fillId="2" borderId="29" xfId="0" applyFont="1" applyFill="1" applyBorder="1" applyAlignment="1" applyProtection="1">
      <alignment horizontal="left" vertical="top" wrapText="1"/>
      <protection locked="0"/>
    </xf>
    <xf numFmtId="0" fontId="34" fillId="12" borderId="29" xfId="0" applyFont="1" applyFill="1" applyBorder="1" applyAlignment="1" applyProtection="1">
      <alignment horizontal="left" vertical="top" wrapText="1"/>
      <protection locked="0"/>
    </xf>
    <xf numFmtId="0" fontId="25" fillId="2" borderId="29" xfId="0" applyFont="1" applyFill="1" applyBorder="1" applyAlignment="1" applyProtection="1">
      <alignment horizontal="center" vertical="top" wrapText="1"/>
      <protection locked="0"/>
    </xf>
    <xf numFmtId="0" fontId="25" fillId="2" borderId="23" xfId="0" applyFont="1" applyFill="1" applyBorder="1" applyAlignment="1" applyProtection="1">
      <alignment horizontal="left" vertical="top" wrapText="1"/>
      <protection locked="0"/>
    </xf>
    <xf numFmtId="0" fontId="18" fillId="12" borderId="29" xfId="0" applyFont="1" applyFill="1" applyBorder="1" applyAlignment="1" applyProtection="1">
      <alignment horizontal="left" vertical="top" wrapText="1"/>
      <protection locked="0"/>
    </xf>
    <xf numFmtId="0" fontId="33" fillId="2" borderId="29" xfId="0" applyFont="1" applyFill="1" applyBorder="1" applyAlignment="1" applyProtection="1">
      <alignment horizontal="center" vertical="top" wrapText="1"/>
      <protection locked="0"/>
    </xf>
    <xf numFmtId="0" fontId="33" fillId="0" borderId="0" xfId="0" applyFont="1"/>
    <xf numFmtId="0" fontId="0" fillId="2" borderId="2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25" fillId="0" borderId="29" xfId="0" applyFont="1" applyBorder="1" applyAlignment="1">
      <alignment wrapText="1"/>
    </xf>
    <xf numFmtId="0" fontId="33" fillId="0" borderId="29" xfId="0" applyFont="1" applyBorder="1" applyAlignment="1">
      <alignment wrapText="1"/>
    </xf>
    <xf numFmtId="0" fontId="19" fillId="3" borderId="23" xfId="0" applyFont="1" applyFill="1" applyBorder="1" applyAlignment="1">
      <alignment wrapText="1"/>
    </xf>
    <xf numFmtId="0" fontId="19" fillId="3" borderId="21" xfId="0" applyFont="1" applyFill="1" applyBorder="1" applyAlignment="1">
      <alignment wrapText="1"/>
    </xf>
    <xf numFmtId="0" fontId="19" fillId="3" borderId="19" xfId="0" applyFont="1" applyFill="1" applyBorder="1" applyAlignment="1">
      <alignment wrapText="1"/>
    </xf>
    <xf numFmtId="0" fontId="19" fillId="3" borderId="21" xfId="0" applyFont="1" applyFill="1" applyBorder="1" applyAlignment="1">
      <alignment horizontal="center" wrapText="1"/>
    </xf>
    <xf numFmtId="0" fontId="19" fillId="3" borderId="19" xfId="0" applyFont="1" applyFill="1" applyBorder="1" applyAlignment="1">
      <alignment horizontal="center" wrapText="1"/>
    </xf>
    <xf numFmtId="0" fontId="19" fillId="3" borderId="20" xfId="0" applyFont="1" applyFill="1" applyBorder="1" applyAlignment="1">
      <alignment wrapText="1"/>
    </xf>
    <xf numFmtId="0" fontId="25" fillId="0" borderId="0" xfId="0" applyFont="1" applyAlignment="1">
      <alignment wrapText="1"/>
    </xf>
    <xf numFmtId="0" fontId="34" fillId="12" borderId="29" xfId="0" applyFont="1" applyFill="1" applyBorder="1" applyAlignment="1" applyProtection="1">
      <alignment horizontal="center" vertical="top" wrapText="1"/>
      <protection locked="0"/>
    </xf>
    <xf numFmtId="17" fontId="34" fillId="12" borderId="29" xfId="0" applyNumberFormat="1" applyFont="1" applyFill="1" applyBorder="1" applyAlignment="1" applyProtection="1">
      <alignment horizontal="center" vertical="top" wrapText="1"/>
      <protection locked="0"/>
    </xf>
    <xf numFmtId="0" fontId="3" fillId="2" borderId="23" xfId="0" applyFont="1" applyFill="1" applyBorder="1" applyAlignment="1" applyProtection="1">
      <alignment horizontal="left" vertical="top" wrapText="1"/>
      <protection locked="0"/>
    </xf>
    <xf numFmtId="17" fontId="25" fillId="2" borderId="29" xfId="0" applyNumberFormat="1" applyFont="1" applyFill="1" applyBorder="1" applyAlignment="1" applyProtection="1">
      <alignment horizontal="center" vertical="top" wrapText="1"/>
      <protection locked="0"/>
    </xf>
    <xf numFmtId="0" fontId="0" fillId="2" borderId="29" xfId="0" applyFill="1" applyBorder="1" applyAlignment="1" applyProtection="1">
      <alignment horizontal="center" vertical="top" wrapText="1"/>
      <protection locked="0"/>
    </xf>
    <xf numFmtId="0" fontId="0" fillId="0" borderId="29" xfId="0" applyBorder="1" applyAlignment="1">
      <alignment horizontal="center" wrapText="1"/>
    </xf>
    <xf numFmtId="0" fontId="0" fillId="2" borderId="23" xfId="0"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17" fillId="3" borderId="1" xfId="0" applyFont="1" applyFill="1" applyBorder="1" applyAlignment="1">
      <alignment horizontal="left" vertical="center" wrapText="1"/>
    </xf>
    <xf numFmtId="0" fontId="25" fillId="2" borderId="29" xfId="0" quotePrefix="1" applyFont="1" applyFill="1" applyBorder="1" applyAlignment="1" applyProtection="1">
      <alignment horizontal="center" vertical="top" wrapText="1"/>
      <protection locked="0"/>
    </xf>
    <xf numFmtId="0" fontId="6" fillId="0" borderId="5" xfId="0" applyFont="1" applyBorder="1" applyAlignment="1">
      <alignment wrapText="1"/>
    </xf>
    <xf numFmtId="17" fontId="19" fillId="0" borderId="4" xfId="0" applyNumberFormat="1" applyFont="1" applyBorder="1" applyAlignment="1">
      <alignment horizontal="center" vertical="center" wrapText="1"/>
    </xf>
    <xf numFmtId="0" fontId="19" fillId="0" borderId="4" xfId="0" quotePrefix="1" applyFont="1" applyBorder="1" applyAlignment="1">
      <alignment horizontal="center" vertical="center" wrapText="1"/>
    </xf>
    <xf numFmtId="17" fontId="25" fillId="2" borderId="31" xfId="0" applyNumberFormat="1" applyFont="1" applyFill="1" applyBorder="1" applyAlignment="1" applyProtection="1">
      <alignment horizontal="center" vertical="top" wrapText="1"/>
      <protection locked="0"/>
    </xf>
    <xf numFmtId="17" fontId="34" fillId="12" borderId="31" xfId="0" applyNumberFormat="1" applyFont="1" applyFill="1" applyBorder="1" applyAlignment="1" applyProtection="1">
      <alignment horizontal="center" vertical="top" wrapText="1"/>
      <protection locked="0"/>
    </xf>
    <xf numFmtId="17" fontId="34" fillId="12" borderId="30" xfId="0" applyNumberFormat="1" applyFont="1" applyFill="1" applyBorder="1" applyAlignment="1" applyProtection="1">
      <alignment horizontal="center" vertical="top" wrapText="1"/>
      <protection locked="0"/>
    </xf>
    <xf numFmtId="17" fontId="25" fillId="2" borderId="2" xfId="0" applyNumberFormat="1" applyFont="1" applyFill="1" applyBorder="1" applyAlignment="1" applyProtection="1">
      <alignment horizontal="center" vertical="top" wrapText="1"/>
      <protection locked="0"/>
    </xf>
    <xf numFmtId="17" fontId="34" fillId="12" borderId="2" xfId="0" applyNumberFormat="1" applyFont="1" applyFill="1" applyBorder="1" applyAlignment="1" applyProtection="1">
      <alignment horizontal="center" vertical="top" wrapText="1"/>
      <protection locked="0"/>
    </xf>
    <xf numFmtId="17" fontId="34" fillId="12" borderId="32" xfId="0" applyNumberFormat="1" applyFont="1" applyFill="1" applyBorder="1" applyAlignment="1" applyProtection="1">
      <alignment horizontal="center" vertical="top" wrapText="1"/>
      <protection locked="0"/>
    </xf>
    <xf numFmtId="0" fontId="32" fillId="12" borderId="35" xfId="0" applyFont="1" applyFill="1" applyBorder="1" applyAlignment="1" applyProtection="1">
      <alignment horizontal="left" vertical="top" wrapText="1"/>
      <protection locked="0"/>
    </xf>
    <xf numFmtId="0" fontId="28" fillId="2" borderId="23" xfId="0" applyFont="1" applyFill="1" applyBorder="1" applyAlignment="1">
      <alignment horizontal="center" vertical="center" wrapText="1"/>
    </xf>
    <xf numFmtId="0" fontId="22" fillId="0" borderId="4" xfId="0" applyFont="1" applyBorder="1" applyAlignment="1">
      <alignment horizontal="center" wrapText="1"/>
    </xf>
    <xf numFmtId="0" fontId="22" fillId="0" borderId="5" xfId="0" applyFont="1" applyBorder="1" applyAlignment="1">
      <alignment wrapText="1"/>
    </xf>
    <xf numFmtId="0" fontId="34" fillId="12" borderId="33" xfId="0" applyFont="1" applyFill="1" applyBorder="1" applyAlignment="1" applyProtection="1">
      <alignment horizontal="center" vertical="top" wrapText="1"/>
      <protection locked="0"/>
    </xf>
    <xf numFmtId="17" fontId="34" fillId="12" borderId="33" xfId="0" applyNumberFormat="1" applyFont="1" applyFill="1" applyBorder="1" applyAlignment="1" applyProtection="1">
      <alignment horizontal="center" vertical="top" wrapText="1"/>
      <protection locked="0"/>
    </xf>
    <xf numFmtId="0" fontId="25" fillId="2" borderId="23" xfId="0" quotePrefix="1" applyFont="1" applyFill="1" applyBorder="1" applyAlignment="1" applyProtection="1">
      <alignment horizontal="center" vertical="top" wrapText="1"/>
      <protection locked="0"/>
    </xf>
    <xf numFmtId="0" fontId="25" fillId="2" borderId="33" xfId="0" quotePrefix="1" applyFont="1" applyFill="1" applyBorder="1" applyAlignment="1" applyProtection="1">
      <alignment horizontal="center" vertical="top" wrapText="1"/>
      <protection locked="0"/>
    </xf>
    <xf numFmtId="0" fontId="18" fillId="12" borderId="38" xfId="0" applyFont="1" applyFill="1" applyBorder="1" applyAlignment="1" applyProtection="1">
      <alignment horizontal="left" vertical="top" wrapText="1"/>
      <protection locked="0"/>
    </xf>
    <xf numFmtId="0" fontId="25" fillId="2" borderId="38" xfId="0" applyFont="1" applyFill="1" applyBorder="1" applyAlignment="1" applyProtection="1">
      <alignment horizontal="center" vertical="top" wrapText="1"/>
      <protection locked="0"/>
    </xf>
    <xf numFmtId="0" fontId="34" fillId="12" borderId="38" xfId="0" applyFont="1" applyFill="1" applyBorder="1" applyAlignment="1" applyProtection="1">
      <alignment horizontal="left" vertical="top" wrapText="1"/>
      <protection locked="0"/>
    </xf>
    <xf numFmtId="0" fontId="25" fillId="2" borderId="39" xfId="0" quotePrefix="1" applyFont="1" applyFill="1" applyBorder="1" applyAlignment="1" applyProtection="1">
      <alignment horizontal="center" vertical="top" wrapText="1"/>
      <protection locked="0"/>
    </xf>
    <xf numFmtId="0" fontId="34" fillId="12" borderId="38" xfId="0" applyFont="1" applyFill="1" applyBorder="1" applyAlignment="1" applyProtection="1">
      <alignment horizontal="center" vertical="top" wrapText="1"/>
      <protection locked="0"/>
    </xf>
    <xf numFmtId="17" fontId="34" fillId="12" borderId="38" xfId="0" applyNumberFormat="1" applyFont="1" applyFill="1" applyBorder="1" applyAlignment="1" applyProtection="1">
      <alignment horizontal="center" vertical="top" wrapText="1"/>
      <protection locked="0"/>
    </xf>
    <xf numFmtId="0" fontId="18" fillId="12" borderId="33" xfId="0" applyFont="1" applyFill="1" applyBorder="1" applyAlignment="1" applyProtection="1">
      <alignment horizontal="left" vertical="top" wrapText="1"/>
      <protection locked="0"/>
    </xf>
    <xf numFmtId="0" fontId="25" fillId="2" borderId="33" xfId="0" applyFont="1" applyFill="1" applyBorder="1" applyAlignment="1" applyProtection="1">
      <alignment horizontal="center" vertical="top" wrapText="1"/>
      <protection locked="0"/>
    </xf>
    <xf numFmtId="0" fontId="34" fillId="12" borderId="33" xfId="0" applyFont="1" applyFill="1" applyBorder="1" applyAlignment="1" applyProtection="1">
      <alignment horizontal="left" vertical="top" wrapText="1"/>
      <protection locked="0"/>
    </xf>
    <xf numFmtId="17" fontId="19" fillId="0" borderId="2" xfId="0" quotePrefix="1" applyNumberFormat="1" applyFont="1" applyBorder="1" applyAlignment="1">
      <alignment horizontal="center" vertical="center" wrapText="1"/>
    </xf>
    <xf numFmtId="17" fontId="19" fillId="3" borderId="4" xfId="0" applyNumberFormat="1" applyFont="1" applyFill="1" applyBorder="1" applyAlignment="1">
      <alignment horizontal="center" vertical="center" wrapText="1"/>
    </xf>
    <xf numFmtId="0" fontId="20" fillId="2" borderId="4" xfId="0" applyFont="1" applyFill="1" applyBorder="1" applyAlignment="1">
      <alignment horizontal="center" vertical="center" wrapText="1"/>
    </xf>
    <xf numFmtId="168" fontId="19" fillId="0" borderId="4" xfId="0" applyNumberFormat="1" applyFont="1" applyBorder="1" applyAlignment="1">
      <alignment horizontal="left" vertical="center" wrapText="1"/>
    </xf>
    <xf numFmtId="0" fontId="19" fillId="0" borderId="5" xfId="0" applyFont="1" applyBorder="1" applyAlignment="1">
      <alignment horizontal="left" wrapText="1"/>
    </xf>
    <xf numFmtId="0" fontId="4" fillId="0" borderId="29" xfId="0" applyFont="1" applyBorder="1" applyAlignment="1">
      <alignment horizontal="center" vertical="center" wrapText="1"/>
    </xf>
    <xf numFmtId="0" fontId="35" fillId="0" borderId="42" xfId="0" applyFont="1" applyBorder="1" applyAlignment="1">
      <alignment vertical="center" wrapText="1"/>
    </xf>
    <xf numFmtId="0" fontId="4" fillId="0" borderId="23" xfId="0" applyFont="1" applyBorder="1" applyAlignment="1">
      <alignment horizontal="center" vertical="center" wrapText="1"/>
    </xf>
    <xf numFmtId="0" fontId="37" fillId="2" borderId="0" xfId="0" applyFont="1" applyFill="1" applyAlignment="1" applyProtection="1">
      <alignment horizontal="center"/>
      <protection locked="0"/>
    </xf>
    <xf numFmtId="0" fontId="36" fillId="2" borderId="0" xfId="0" applyFont="1" applyFill="1" applyAlignment="1" applyProtection="1">
      <alignment horizontal="center"/>
      <protection locked="0"/>
    </xf>
    <xf numFmtId="0" fontId="2" fillId="3" borderId="1" xfId="0" applyFont="1" applyFill="1" applyBorder="1" applyAlignment="1">
      <alignment horizontal="center" vertical="center"/>
    </xf>
    <xf numFmtId="0" fontId="5" fillId="0" borderId="2" xfId="0" applyFont="1" applyBorder="1" applyAlignment="1">
      <alignment vertical="center"/>
    </xf>
    <xf numFmtId="165" fontId="17" fillId="0" borderId="2" xfId="0" applyNumberFormat="1" applyFont="1" applyBorder="1" applyAlignment="1">
      <alignment horizontal="center" vertical="center"/>
    </xf>
    <xf numFmtId="0" fontId="2" fillId="3" borderId="23" xfId="0" applyFont="1" applyFill="1" applyBorder="1" applyAlignment="1">
      <alignment horizontal="center" vertical="center"/>
    </xf>
    <xf numFmtId="0" fontId="19" fillId="0" borderId="31" xfId="0" applyFont="1" applyBorder="1" applyAlignment="1">
      <alignment horizontal="center" vertical="center" wrapText="1"/>
    </xf>
    <xf numFmtId="17" fontId="19" fillId="0" borderId="31" xfId="0" applyNumberFormat="1" applyFont="1" applyBorder="1" applyAlignment="1">
      <alignment horizontal="center" vertical="center" wrapText="1"/>
    </xf>
    <xf numFmtId="0" fontId="3" fillId="0" borderId="2" xfId="0" applyFont="1" applyBorder="1" applyAlignment="1">
      <alignment horizontal="left" vertical="center" wrapText="1"/>
    </xf>
    <xf numFmtId="0" fontId="33" fillId="0" borderId="0" xfId="0" applyFont="1" applyAlignment="1">
      <alignment wrapText="1"/>
    </xf>
    <xf numFmtId="0" fontId="4" fillId="3" borderId="2" xfId="0" applyFont="1" applyFill="1" applyBorder="1" applyAlignment="1">
      <alignment horizontal="center" vertical="center" wrapText="1"/>
    </xf>
    <xf numFmtId="0" fontId="25" fillId="2" borderId="0" xfId="0" applyFont="1" applyFill="1" applyAlignment="1" applyProtection="1">
      <alignment horizontal="left" vertical="top" wrapText="1"/>
      <protection locked="0"/>
    </xf>
    <xf numFmtId="17" fontId="25" fillId="2" borderId="29" xfId="0" quotePrefix="1" applyNumberFormat="1" applyFont="1" applyFill="1" applyBorder="1" applyAlignment="1" applyProtection="1">
      <alignment horizontal="center" vertical="top" wrapText="1"/>
      <protection locked="0"/>
    </xf>
    <xf numFmtId="0" fontId="34" fillId="12" borderId="29" xfId="0" applyFont="1" applyFill="1" applyBorder="1" applyAlignment="1" applyProtection="1">
      <alignment horizontal="center" vertical="center" wrapText="1"/>
      <protection locked="0"/>
    </xf>
    <xf numFmtId="17" fontId="25" fillId="2" borderId="29" xfId="0" quotePrefix="1" applyNumberFormat="1" applyFont="1" applyFill="1" applyBorder="1" applyAlignment="1" applyProtection="1">
      <alignment horizontal="center" vertical="center" wrapText="1"/>
      <protection locked="0"/>
    </xf>
    <xf numFmtId="17" fontId="34" fillId="12" borderId="29" xfId="0" applyNumberFormat="1"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19" fillId="0" borderId="46" xfId="0" applyFont="1" applyBorder="1" applyAlignment="1">
      <alignment horizontal="center" vertical="center" wrapText="1"/>
    </xf>
    <xf numFmtId="17" fontId="19" fillId="0" borderId="46" xfId="0" applyNumberFormat="1" applyFont="1" applyBorder="1" applyAlignment="1">
      <alignment horizontal="center" vertical="center" wrapText="1"/>
    </xf>
    <xf numFmtId="17" fontId="20" fillId="2" borderId="2" xfId="0" quotePrefix="1" applyNumberFormat="1" applyFont="1" applyFill="1" applyBorder="1" applyAlignment="1">
      <alignment horizontal="center" vertical="center" wrapText="1"/>
    </xf>
    <xf numFmtId="8" fontId="0" fillId="0" borderId="0" xfId="0" applyNumberFormat="1"/>
    <xf numFmtId="8" fontId="2" fillId="13" borderId="41" xfId="0" applyNumberFormat="1" applyFont="1" applyFill="1" applyBorder="1" applyAlignment="1">
      <alignment horizontal="right" vertical="center" wrapText="1"/>
    </xf>
    <xf numFmtId="8" fontId="2" fillId="13" borderId="42" xfId="0" applyNumberFormat="1" applyFont="1" applyFill="1" applyBorder="1" applyAlignment="1">
      <alignment horizontal="right" vertical="center" wrapText="1"/>
    </xf>
    <xf numFmtId="0" fontId="19" fillId="3" borderId="24" xfId="0" applyFont="1" applyFill="1" applyBorder="1" applyAlignment="1">
      <alignment horizontal="left" vertical="center"/>
    </xf>
    <xf numFmtId="3" fontId="39" fillId="0" borderId="41" xfId="0" applyNumberFormat="1" applyFont="1" applyBorder="1" applyAlignment="1">
      <alignment horizontal="right" vertical="center" wrapText="1"/>
    </xf>
    <xf numFmtId="3" fontId="39" fillId="0" borderId="42" xfId="0" applyNumberFormat="1" applyFont="1" applyBorder="1" applyAlignment="1">
      <alignment horizontal="right" vertical="center" wrapText="1"/>
    </xf>
    <xf numFmtId="3" fontId="40" fillId="0" borderId="0" xfId="0" applyNumberFormat="1" applyFont="1"/>
    <xf numFmtId="0" fontId="19" fillId="3" borderId="23" xfId="0" applyFont="1" applyFill="1" applyBorder="1" applyAlignment="1">
      <alignment horizontal="left" wrapText="1"/>
    </xf>
    <xf numFmtId="0" fontId="19" fillId="3" borderId="21" xfId="0" applyFont="1" applyFill="1" applyBorder="1" applyAlignment="1">
      <alignment horizontal="left" wrapText="1"/>
    </xf>
    <xf numFmtId="0" fontId="19" fillId="3" borderId="19" xfId="0" applyFont="1" applyFill="1" applyBorder="1" applyAlignment="1">
      <alignment horizontal="left" wrapText="1"/>
    </xf>
    <xf numFmtId="0" fontId="19" fillId="3" borderId="20" xfId="0" applyFont="1" applyFill="1" applyBorder="1" applyAlignment="1">
      <alignment horizontal="left" wrapText="1"/>
    </xf>
    <xf numFmtId="0" fontId="34" fillId="2" borderId="29" xfId="0" applyFont="1" applyFill="1" applyBorder="1" applyAlignment="1" applyProtection="1">
      <alignment horizontal="left" vertical="top" wrapText="1"/>
      <protection locked="0"/>
    </xf>
    <xf numFmtId="0" fontId="19" fillId="0" borderId="29" xfId="0" applyFont="1" applyBorder="1" applyAlignment="1">
      <alignment horizontal="center" vertical="center" wrapText="1"/>
    </xf>
    <xf numFmtId="0" fontId="19" fillId="3" borderId="29" xfId="0" applyFont="1" applyFill="1" applyBorder="1" applyAlignment="1">
      <alignment horizontal="center" vertical="center"/>
    </xf>
    <xf numFmtId="17" fontId="19" fillId="3" borderId="29" xfId="0" quotePrefix="1" applyNumberFormat="1" applyFont="1" applyFill="1" applyBorder="1" applyAlignment="1">
      <alignment horizontal="center" vertical="center" wrapText="1"/>
    </xf>
    <xf numFmtId="0" fontId="20" fillId="2" borderId="29" xfId="0" applyFont="1" applyFill="1" applyBorder="1" applyAlignment="1">
      <alignment horizontal="center" vertical="center" wrapText="1"/>
    </xf>
    <xf numFmtId="0" fontId="41" fillId="13" borderId="40" xfId="0" applyFont="1" applyFill="1" applyBorder="1" applyAlignment="1">
      <alignment vertical="center" wrapText="1"/>
    </xf>
    <xf numFmtId="0" fontId="41" fillId="13" borderId="23" xfId="0" applyFont="1" applyFill="1" applyBorder="1" applyAlignment="1">
      <alignment vertical="center" wrapText="1"/>
    </xf>
    <xf numFmtId="0" fontId="25" fillId="2" borderId="36" xfId="0" applyFont="1" applyFill="1" applyBorder="1" applyAlignment="1" applyProtection="1">
      <alignment horizontal="center" vertical="top" wrapText="1"/>
      <protection locked="0"/>
    </xf>
    <xf numFmtId="0" fontId="34" fillId="12" borderId="36" xfId="0" applyFont="1" applyFill="1" applyBorder="1" applyAlignment="1" applyProtection="1">
      <alignment horizontal="center" vertical="top" wrapText="1"/>
      <protection locked="0"/>
    </xf>
    <xf numFmtId="17" fontId="34" fillId="12" borderId="36" xfId="0" applyNumberFormat="1" applyFont="1" applyFill="1" applyBorder="1" applyAlignment="1" applyProtection="1">
      <alignment horizontal="center" vertical="top" wrapText="1"/>
      <protection locked="0"/>
    </xf>
    <xf numFmtId="4" fontId="0" fillId="0" borderId="0" xfId="0" applyNumberFormat="1"/>
    <xf numFmtId="4" fontId="39" fillId="0" borderId="41" xfId="0" applyNumberFormat="1" applyFont="1" applyBorder="1" applyAlignment="1">
      <alignment horizontal="center" vertical="center" wrapText="1"/>
    </xf>
    <xf numFmtId="4" fontId="39" fillId="0" borderId="42" xfId="0" applyNumberFormat="1" applyFont="1" applyBorder="1" applyAlignment="1">
      <alignment horizontal="center" vertical="center" wrapText="1"/>
    </xf>
    <xf numFmtId="0" fontId="39" fillId="0" borderId="42" xfId="0" applyFont="1" applyBorder="1" applyAlignment="1">
      <alignment horizontal="center" vertical="center" wrapText="1"/>
    </xf>
    <xf numFmtId="0" fontId="4" fillId="0" borderId="2" xfId="0" applyFont="1" applyBorder="1" applyAlignment="1">
      <alignment wrapText="1"/>
    </xf>
    <xf numFmtId="0" fontId="25" fillId="2" borderId="38" xfId="0" quotePrefix="1" applyFont="1" applyFill="1" applyBorder="1" applyAlignment="1" applyProtection="1">
      <alignment horizontal="center" vertical="top" wrapText="1"/>
      <protection locked="0"/>
    </xf>
    <xf numFmtId="8" fontId="10" fillId="0" borderId="41" xfId="0" applyNumberFormat="1" applyFont="1" applyBorder="1" applyAlignment="1">
      <alignment horizontal="right" vertical="center" wrapText="1"/>
    </xf>
    <xf numFmtId="8" fontId="10" fillId="0" borderId="42" xfId="0" applyNumberFormat="1" applyFont="1" applyBorder="1" applyAlignment="1">
      <alignment horizontal="right" vertical="center" wrapText="1"/>
    </xf>
    <xf numFmtId="0" fontId="6" fillId="0" borderId="21" xfId="0" applyFont="1" applyBorder="1" applyAlignment="1">
      <alignment wrapText="1"/>
    </xf>
    <xf numFmtId="0" fontId="6" fillId="0" borderId="21" xfId="0" applyFont="1" applyBorder="1" applyAlignment="1">
      <alignment horizontal="center" wrapText="1"/>
    </xf>
    <xf numFmtId="8" fontId="38" fillId="0" borderId="47" xfId="0" applyNumberFormat="1" applyFont="1" applyBorder="1" applyAlignment="1">
      <alignment horizontal="right" vertical="center" wrapText="1"/>
    </xf>
    <xf numFmtId="8" fontId="38" fillId="0" borderId="42" xfId="0" applyNumberFormat="1" applyFont="1" applyBorder="1" applyAlignment="1">
      <alignment horizontal="right" vertical="center" wrapText="1"/>
    </xf>
    <xf numFmtId="0" fontId="2" fillId="0" borderId="23" xfId="0" applyFont="1" applyBorder="1" applyAlignment="1">
      <alignment wrapText="1"/>
    </xf>
    <xf numFmtId="0" fontId="19" fillId="3" borderId="2" xfId="0" quotePrefix="1" applyFont="1" applyFill="1" applyBorder="1" applyAlignment="1">
      <alignment horizontal="center" vertical="center" wrapText="1"/>
    </xf>
    <xf numFmtId="0" fontId="20" fillId="2" borderId="24" xfId="0" applyFont="1" applyFill="1" applyBorder="1" applyAlignment="1">
      <alignment horizontal="center" vertical="center" wrapText="1"/>
    </xf>
    <xf numFmtId="0" fontId="19" fillId="0" borderId="24" xfId="0" applyFont="1" applyBorder="1" applyAlignment="1">
      <alignment horizontal="center" vertical="center" wrapText="1"/>
    </xf>
    <xf numFmtId="0" fontId="19" fillId="3" borderId="24" xfId="0" applyFont="1" applyFill="1" applyBorder="1" applyAlignment="1">
      <alignment horizontal="center" vertical="center" wrapText="1"/>
    </xf>
    <xf numFmtId="0" fontId="19" fillId="0" borderId="48" xfId="0" applyFont="1" applyBorder="1" applyAlignment="1">
      <alignment horizontal="center" vertical="center" wrapText="1"/>
    </xf>
    <xf numFmtId="0" fontId="19" fillId="0" borderId="44" xfId="0" applyFont="1" applyBorder="1" applyAlignment="1">
      <alignment horizontal="center" vertical="center" wrapText="1"/>
    </xf>
    <xf numFmtId="0" fontId="20" fillId="2" borderId="24" xfId="0" applyFont="1" applyFill="1" applyBorder="1" applyAlignment="1">
      <alignment horizontal="center" vertical="center"/>
    </xf>
    <xf numFmtId="0" fontId="17" fillId="4" borderId="24" xfId="0" applyFont="1" applyFill="1" applyBorder="1" applyAlignment="1">
      <alignment horizontal="center" vertical="center" wrapText="1"/>
    </xf>
    <xf numFmtId="0" fontId="34" fillId="12" borderId="44" xfId="0" applyFont="1" applyFill="1" applyBorder="1" applyAlignment="1" applyProtection="1">
      <alignment horizontal="center" vertical="top" wrapText="1"/>
      <protection locked="0"/>
    </xf>
    <xf numFmtId="0" fontId="34" fillId="12" borderId="49" xfId="0" applyFont="1" applyFill="1" applyBorder="1" applyAlignment="1" applyProtection="1">
      <alignment horizontal="center" vertical="top" wrapText="1"/>
      <protection locked="0"/>
    </xf>
    <xf numFmtId="0" fontId="34" fillId="12" borderId="50" xfId="0" applyFont="1" applyFill="1" applyBorder="1" applyAlignment="1" applyProtection="1">
      <alignment horizontal="center" vertical="top" wrapText="1"/>
      <protection locked="0"/>
    </xf>
    <xf numFmtId="0" fontId="34" fillId="12" borderId="44" xfId="0" applyFont="1" applyFill="1" applyBorder="1" applyAlignment="1" applyProtection="1">
      <alignment horizontal="center" vertical="center" wrapText="1"/>
      <protection locked="0"/>
    </xf>
    <xf numFmtId="0" fontId="23" fillId="3" borderId="24"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0" borderId="24" xfId="0" applyFont="1" applyBorder="1" applyAlignment="1">
      <alignment horizontal="center" vertical="center" wrapText="1"/>
    </xf>
    <xf numFmtId="0" fontId="20" fillId="0" borderId="24" xfId="0" applyFont="1" applyBorder="1" applyAlignment="1">
      <alignment horizontal="center" vertical="center" wrapText="1"/>
    </xf>
    <xf numFmtId="0" fontId="20" fillId="3" borderId="24"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0" borderId="5" xfId="0" applyFont="1" applyBorder="1" applyAlignment="1">
      <alignment horizontal="center" wrapText="1"/>
    </xf>
    <xf numFmtId="168" fontId="19" fillId="0" borderId="5" xfId="0" applyNumberFormat="1" applyFont="1" applyBorder="1" applyAlignment="1">
      <alignment horizontal="left" vertical="center" wrapText="1"/>
    </xf>
    <xf numFmtId="0" fontId="22" fillId="0" borderId="5" xfId="0" applyFont="1" applyBorder="1" applyAlignment="1">
      <alignment horizontal="center" wrapText="1"/>
    </xf>
    <xf numFmtId="0" fontId="17" fillId="0" borderId="5" xfId="0" applyFont="1" applyBorder="1" applyAlignment="1">
      <alignment vertical="center" wrapText="1"/>
    </xf>
    <xf numFmtId="0" fontId="19" fillId="0" borderId="5" xfId="0" applyFont="1" applyBorder="1" applyAlignment="1">
      <alignment horizontal="center" vertical="center" wrapText="1"/>
    </xf>
    <xf numFmtId="0" fontId="23" fillId="0" borderId="5" xfId="0" applyFont="1" applyBorder="1" applyAlignment="1">
      <alignment horizontal="center" wrapText="1"/>
    </xf>
    <xf numFmtId="0" fontId="23" fillId="0" borderId="5" xfId="0" applyFont="1" applyBorder="1" applyAlignment="1">
      <alignment horizontal="center" vertical="center" wrapText="1"/>
    </xf>
    <xf numFmtId="0" fontId="20" fillId="0" borderId="5" xfId="0" applyFont="1" applyBorder="1" applyAlignment="1">
      <alignment horizontal="center" vertical="center"/>
    </xf>
    <xf numFmtId="0" fontId="0" fillId="0" borderId="45" xfId="0" applyBorder="1" applyAlignment="1">
      <alignment wrapText="1"/>
    </xf>
    <xf numFmtId="0" fontId="22" fillId="0" borderId="51" xfId="0" applyFont="1" applyBorder="1" applyAlignment="1">
      <alignment horizontal="center" wrapText="1"/>
    </xf>
    <xf numFmtId="0" fontId="22" fillId="0" borderId="37" xfId="0" applyFont="1" applyBorder="1" applyAlignment="1">
      <alignment horizontal="center" wrapText="1"/>
    </xf>
    <xf numFmtId="0" fontId="21" fillId="0" borderId="5" xfId="0" applyFont="1" applyBorder="1" applyAlignment="1">
      <alignment horizontal="left" vertical="center" wrapText="1"/>
    </xf>
    <xf numFmtId="0" fontId="20" fillId="0" borderId="5" xfId="0" applyFont="1" applyBorder="1" applyAlignment="1">
      <alignment horizontal="center"/>
    </xf>
    <xf numFmtId="168" fontId="19" fillId="0" borderId="5" xfId="0" applyNumberFormat="1" applyFont="1" applyBorder="1" applyAlignment="1">
      <alignment horizontal="center" vertical="center" wrapText="1"/>
    </xf>
    <xf numFmtId="165" fontId="25" fillId="2" borderId="2" xfId="0" applyNumberFormat="1" applyFont="1" applyFill="1" applyBorder="1" applyAlignment="1" applyProtection="1">
      <alignment horizontal="left" vertical="top" wrapText="1"/>
      <protection locked="0"/>
    </xf>
    <xf numFmtId="0" fontId="18" fillId="9" borderId="2" xfId="0" applyFont="1" applyFill="1" applyBorder="1"/>
    <xf numFmtId="165" fontId="25" fillId="2" borderId="2" xfId="0" applyNumberFormat="1" applyFont="1" applyFill="1" applyBorder="1" applyAlignment="1" applyProtection="1">
      <alignment horizontal="center" vertical="top" wrapText="1"/>
      <protection locked="0"/>
    </xf>
    <xf numFmtId="165" fontId="25" fillId="2" borderId="2" xfId="0" applyNumberFormat="1" applyFont="1" applyFill="1" applyBorder="1" applyAlignment="1" applyProtection="1">
      <alignment horizontal="center" vertical="center" wrapText="1"/>
      <protection locked="0"/>
    </xf>
    <xf numFmtId="0" fontId="18" fillId="0" borderId="2" xfId="0" applyFont="1" applyBorder="1"/>
    <xf numFmtId="165" fontId="34" fillId="2" borderId="2" xfId="0" applyNumberFormat="1" applyFont="1" applyFill="1" applyBorder="1" applyAlignment="1" applyProtection="1">
      <alignment horizontal="center" vertical="center" wrapText="1"/>
      <protection locked="0"/>
    </xf>
    <xf numFmtId="164" fontId="17" fillId="0" borderId="2" xfId="0" applyNumberFormat="1" applyFont="1" applyBorder="1" applyAlignment="1">
      <alignment horizontal="center" vertical="center"/>
    </xf>
    <xf numFmtId="0" fontId="18" fillId="9" borderId="4" xfId="0" applyFont="1" applyFill="1" applyBorder="1" applyAlignment="1">
      <alignment horizontal="center"/>
    </xf>
    <xf numFmtId="0" fontId="18" fillId="0" borderId="4" xfId="0" applyFont="1" applyBorder="1" applyAlignment="1">
      <alignment horizontal="center"/>
    </xf>
    <xf numFmtId="0" fontId="18" fillId="9" borderId="22" xfId="0" applyFont="1" applyFill="1" applyBorder="1" applyAlignment="1">
      <alignment horizontal="center"/>
    </xf>
    <xf numFmtId="0" fontId="18" fillId="9" borderId="23" xfId="0" applyFont="1" applyFill="1" applyBorder="1" applyAlignment="1">
      <alignment horizontal="center"/>
    </xf>
    <xf numFmtId="17" fontId="19" fillId="3" borderId="2" xfId="0" quotePrefix="1" applyNumberFormat="1" applyFont="1" applyFill="1" applyBorder="1" applyAlignment="1">
      <alignment horizontal="center" vertical="center" wrapText="1"/>
    </xf>
    <xf numFmtId="0" fontId="34" fillId="2" borderId="29" xfId="0" applyFont="1" applyFill="1" applyBorder="1" applyAlignment="1" applyProtection="1">
      <alignment horizontal="center" vertical="top" wrapText="1"/>
      <protection locked="0"/>
    </xf>
    <xf numFmtId="0" fontId="34" fillId="12" borderId="23" xfId="0" applyFont="1" applyFill="1" applyBorder="1" applyAlignment="1" applyProtection="1">
      <alignment horizontal="center" vertical="top" wrapText="1"/>
      <protection locked="0"/>
    </xf>
    <xf numFmtId="17" fontId="34" fillId="12" borderId="23" xfId="0" applyNumberFormat="1" applyFont="1" applyFill="1" applyBorder="1" applyAlignment="1" applyProtection="1">
      <alignment horizontal="center" vertical="top" wrapText="1"/>
      <protection locked="0"/>
    </xf>
    <xf numFmtId="17" fontId="25" fillId="2" borderId="23" xfId="0" quotePrefix="1" applyNumberFormat="1" applyFont="1" applyFill="1" applyBorder="1" applyAlignment="1" applyProtection="1">
      <alignment horizontal="center" vertical="top" wrapText="1"/>
      <protection locked="0"/>
    </xf>
    <xf numFmtId="17" fontId="25" fillId="2" borderId="35" xfId="0" quotePrefix="1" applyNumberFormat="1" applyFont="1" applyFill="1" applyBorder="1" applyAlignment="1" applyProtection="1">
      <alignment horizontal="center" vertical="top" wrapText="1"/>
      <protection locked="0"/>
    </xf>
    <xf numFmtId="0" fontId="34" fillId="12" borderId="35" xfId="0" applyFont="1" applyFill="1" applyBorder="1" applyAlignment="1" applyProtection="1">
      <alignment horizontal="center" vertical="top" wrapText="1"/>
      <protection locked="0"/>
    </xf>
    <xf numFmtId="17" fontId="34" fillId="12" borderId="35" xfId="0" applyNumberFormat="1" applyFont="1" applyFill="1" applyBorder="1" applyAlignment="1" applyProtection="1">
      <alignment horizontal="center" vertical="top" wrapText="1"/>
      <protection locked="0"/>
    </xf>
    <xf numFmtId="17" fontId="34" fillId="12" borderId="34" xfId="0" applyNumberFormat="1" applyFont="1" applyFill="1" applyBorder="1" applyAlignment="1" applyProtection="1">
      <alignment horizontal="center" vertical="top" wrapText="1"/>
      <protection locked="0"/>
    </xf>
    <xf numFmtId="0" fontId="25" fillId="2" borderId="43" xfId="0" applyFont="1" applyFill="1" applyBorder="1" applyAlignment="1" applyProtection="1">
      <alignment horizontal="center" vertical="top" wrapText="1"/>
      <protection locked="0"/>
    </xf>
    <xf numFmtId="0" fontId="34" fillId="12" borderId="43" xfId="0" applyFont="1" applyFill="1" applyBorder="1" applyAlignment="1" applyProtection="1">
      <alignment horizontal="center" vertical="top" wrapText="1"/>
      <protection locked="0"/>
    </xf>
    <xf numFmtId="17" fontId="34" fillId="12" borderId="43" xfId="0" applyNumberFormat="1" applyFont="1" applyFill="1" applyBorder="1" applyAlignment="1" applyProtection="1">
      <alignment horizontal="center" vertical="top" wrapText="1"/>
      <protection locked="0"/>
    </xf>
    <xf numFmtId="17" fontId="19" fillId="0" borderId="46" xfId="0" quotePrefix="1" applyNumberFormat="1" applyFont="1" applyBorder="1" applyAlignment="1">
      <alignment horizontal="center" vertical="center" wrapText="1"/>
    </xf>
    <xf numFmtId="17" fontId="19" fillId="0" borderId="31" xfId="0" quotePrefix="1" applyNumberFormat="1" applyFont="1" applyBorder="1" applyAlignment="1">
      <alignment horizontal="center" vertical="center" wrapText="1"/>
    </xf>
    <xf numFmtId="0" fontId="16" fillId="0" borderId="0" xfId="0" applyFont="1" applyAlignment="1">
      <alignment horizontal="center"/>
    </xf>
    <xf numFmtId="0" fontId="17" fillId="2" borderId="24"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164" fontId="17" fillId="2" borderId="24" xfId="0" applyNumberFormat="1" applyFont="1" applyFill="1" applyBorder="1" applyAlignment="1">
      <alignment horizontal="center" vertical="center" wrapText="1"/>
    </xf>
    <xf numFmtId="164" fontId="17" fillId="2" borderId="4" xfId="0" applyNumberFormat="1" applyFont="1" applyFill="1" applyBorder="1" applyAlignment="1">
      <alignment horizontal="center" vertical="center" wrapText="1"/>
    </xf>
    <xf numFmtId="164" fontId="17" fillId="2" borderId="5" xfId="0" applyNumberFormat="1" applyFont="1" applyFill="1" applyBorder="1" applyAlignment="1">
      <alignment horizontal="center" vertical="center" wrapText="1"/>
    </xf>
    <xf numFmtId="165" fontId="20" fillId="2" borderId="1" xfId="0" applyNumberFormat="1" applyFont="1" applyFill="1" applyBorder="1" applyAlignment="1">
      <alignment horizontal="center" vertical="center"/>
    </xf>
    <xf numFmtId="0" fontId="37" fillId="2" borderId="0" xfId="0" applyFont="1" applyFill="1" applyAlignment="1" applyProtection="1">
      <alignment horizontal="center"/>
      <protection locked="0"/>
    </xf>
    <xf numFmtId="0" fontId="36" fillId="2" borderId="0" xfId="0" applyFont="1" applyFill="1" applyAlignment="1" applyProtection="1">
      <alignment horizontal="center"/>
      <protection locked="0"/>
    </xf>
    <xf numFmtId="165" fontId="17" fillId="2"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3" fillId="0" borderId="4" xfId="0" applyFont="1" applyBorder="1"/>
    <xf numFmtId="0" fontId="3" fillId="0" borderId="5" xfId="0" applyFont="1" applyBorder="1"/>
    <xf numFmtId="0" fontId="7" fillId="2" borderId="26" xfId="0" applyFont="1" applyFill="1" applyBorder="1" applyAlignment="1">
      <alignment horizontal="center"/>
    </xf>
    <xf numFmtId="0" fontId="3" fillId="0" borderId="27" xfId="0" applyFont="1" applyBorder="1"/>
    <xf numFmtId="0" fontId="10" fillId="2" borderId="26"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1">
    <cellStyle name="Normal" xfId="0" builtinId="0"/>
  </cellStyles>
  <dxfs count="164">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colors>
    <mruColors>
      <color rgb="FFDF6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ER/Downloads/Final%20Updated-APP-CY-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SWD/Downloads/Final%20Updated-APP-CY-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SWD/Documents/Updated-APP-C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942"/>
  <sheetViews>
    <sheetView tabSelected="1" zoomScale="75" zoomScaleNormal="75" workbookViewId="0">
      <pane xSplit="3" ySplit="9" topLeftCell="F265" activePane="bottomRight" state="frozen"/>
      <selection pane="topRight" activeCell="D1" sqref="D1"/>
      <selection pane="bottomLeft" activeCell="A5" sqref="A5"/>
      <selection pane="bottomRight" activeCell="C266" sqref="C266"/>
    </sheetView>
  </sheetViews>
  <sheetFormatPr defaultColWidth="12.58203125" defaultRowHeight="15.5"/>
  <cols>
    <col min="1" max="1" width="9.58203125" style="281" customWidth="1"/>
    <col min="2" max="2" width="54.08203125" customWidth="1"/>
    <col min="3" max="3" width="22" customWidth="1"/>
    <col min="4" max="4" width="33.58203125" style="229" customWidth="1"/>
    <col min="5" max="5" width="22.5" style="229" customWidth="1"/>
    <col min="6" max="6" width="13" style="229" customWidth="1"/>
    <col min="7" max="7" width="10.83203125" style="229" customWidth="1"/>
    <col min="8" max="8" width="9.75" style="229" customWidth="1"/>
    <col min="9" max="9" width="16.5" style="229" customWidth="1"/>
    <col min="10" max="10" width="17.25" style="229" customWidth="1"/>
    <col min="11" max="11" width="17" style="229" customWidth="1"/>
    <col min="12" max="12" width="9.75" style="229" customWidth="1"/>
    <col min="13" max="13" width="25" customWidth="1"/>
    <col min="14" max="41" width="8.25" hidden="1" customWidth="1"/>
    <col min="42" max="42" width="15" hidden="1" customWidth="1"/>
    <col min="44" max="44" width="13.75" bestFit="1" customWidth="1"/>
  </cols>
  <sheetData>
    <row r="1" spans="1:42">
      <c r="A1" s="262"/>
      <c r="B1" s="361"/>
      <c r="C1" s="2"/>
      <c r="D1" s="202"/>
      <c r="E1" s="203"/>
      <c r="F1" s="203"/>
      <c r="G1" s="203"/>
      <c r="H1" s="203"/>
      <c r="I1" s="202"/>
      <c r="J1" s="204"/>
      <c r="K1" s="205"/>
      <c r="L1" s="244"/>
      <c r="M1" s="134"/>
      <c r="N1" s="4" t="s">
        <v>0</v>
      </c>
      <c r="O1" s="1"/>
      <c r="P1" s="1"/>
      <c r="Q1" s="1"/>
      <c r="R1" s="1"/>
      <c r="S1" s="1"/>
      <c r="T1" s="1"/>
      <c r="U1" s="1"/>
      <c r="V1" s="1"/>
      <c r="W1" s="1"/>
      <c r="X1" s="1"/>
      <c r="Y1" s="1"/>
      <c r="Z1" s="1"/>
      <c r="AA1" s="1"/>
      <c r="AB1" s="1"/>
      <c r="AC1" s="3"/>
      <c r="AD1" s="3"/>
      <c r="AE1" s="3"/>
      <c r="AF1" s="3"/>
      <c r="AG1" s="1"/>
      <c r="AH1" s="1"/>
      <c r="AI1" s="1"/>
      <c r="AJ1" s="1"/>
      <c r="AK1" s="1"/>
      <c r="AL1" s="1"/>
      <c r="AM1" s="1"/>
      <c r="AN1" s="1"/>
      <c r="AO1" s="1"/>
      <c r="AP1" s="1"/>
    </row>
    <row r="2" spans="1:42">
      <c r="A2" s="263"/>
      <c r="B2" s="361"/>
      <c r="C2" s="2"/>
      <c r="D2" s="202"/>
      <c r="E2" s="203"/>
      <c r="F2" s="203"/>
      <c r="G2" s="203"/>
      <c r="H2" s="203"/>
      <c r="I2" s="202"/>
      <c r="J2" s="204"/>
      <c r="K2" s="205"/>
      <c r="L2" s="244"/>
      <c r="M2" s="134"/>
      <c r="N2" s="1"/>
      <c r="O2" s="1"/>
      <c r="P2" s="1"/>
      <c r="Q2" s="1"/>
      <c r="R2" s="1"/>
      <c r="S2" s="1"/>
      <c r="T2" s="1"/>
      <c r="U2" s="1"/>
      <c r="V2" s="1"/>
      <c r="W2" s="1"/>
      <c r="X2" s="1"/>
      <c r="Y2" s="1"/>
      <c r="Z2" s="1"/>
      <c r="AA2" s="1"/>
      <c r="AB2" s="1"/>
      <c r="AC2" s="3"/>
      <c r="AD2" s="3"/>
      <c r="AE2" s="3"/>
      <c r="AF2" s="3"/>
      <c r="AG2" s="1"/>
      <c r="AH2" s="1"/>
      <c r="AI2" s="1"/>
      <c r="AJ2" s="1"/>
      <c r="AK2" s="1"/>
      <c r="AL2" s="1"/>
      <c r="AM2" s="1"/>
      <c r="AN2" s="1"/>
      <c r="AO2" s="1"/>
      <c r="AP2" s="1"/>
    </row>
    <row r="3" spans="1:42" ht="20">
      <c r="A3" s="509" t="s">
        <v>323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129"/>
      <c r="AC3" s="126"/>
      <c r="AD3" s="126"/>
      <c r="AE3" s="126"/>
      <c r="AF3" s="126"/>
      <c r="AG3" s="129"/>
      <c r="AH3" s="129"/>
      <c r="AI3" s="129"/>
      <c r="AJ3" s="129"/>
      <c r="AK3" s="129"/>
      <c r="AL3" s="129"/>
      <c r="AM3" s="129"/>
      <c r="AN3" s="129"/>
      <c r="AO3" s="129"/>
      <c r="AP3" s="129"/>
    </row>
    <row r="4" spans="1:42" ht="20">
      <c r="A4" s="509" t="s">
        <v>324</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129"/>
      <c r="AC4" s="126"/>
      <c r="AD4" s="126"/>
      <c r="AE4" s="126"/>
      <c r="AF4" s="126"/>
      <c r="AG4" s="129"/>
      <c r="AH4" s="129"/>
      <c r="AI4" s="129"/>
      <c r="AJ4" s="129"/>
      <c r="AK4" s="129"/>
      <c r="AL4" s="129"/>
      <c r="AM4" s="129"/>
      <c r="AN4" s="129"/>
      <c r="AO4" s="129"/>
      <c r="AP4" s="129"/>
    </row>
    <row r="5" spans="1:42" ht="20">
      <c r="A5" s="509" t="s">
        <v>447</v>
      </c>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129"/>
      <c r="AC5" s="126"/>
      <c r="AD5" s="126"/>
      <c r="AE5" s="126"/>
      <c r="AF5" s="126"/>
      <c r="AG5" s="129"/>
      <c r="AH5" s="129"/>
      <c r="AI5" s="129"/>
      <c r="AJ5" s="129"/>
      <c r="AK5" s="129"/>
      <c r="AL5" s="129"/>
      <c r="AM5" s="129"/>
      <c r="AN5" s="129"/>
      <c r="AO5" s="129"/>
      <c r="AP5" s="129"/>
    </row>
    <row r="6" spans="1:42" ht="20">
      <c r="A6" s="264"/>
      <c r="B6" s="130"/>
      <c r="C6" s="130"/>
      <c r="D6" s="206"/>
      <c r="E6" s="206"/>
      <c r="F6" s="206"/>
      <c r="G6" s="206"/>
      <c r="H6" s="206"/>
      <c r="I6" s="206"/>
      <c r="J6" s="206"/>
      <c r="K6" s="206"/>
      <c r="L6" s="206"/>
      <c r="M6" s="130"/>
      <c r="N6" s="130"/>
      <c r="O6" s="130"/>
      <c r="P6" s="130"/>
      <c r="Q6" s="130"/>
      <c r="R6" s="130"/>
      <c r="S6" s="130"/>
      <c r="T6" s="130"/>
      <c r="U6" s="130"/>
      <c r="V6" s="130"/>
      <c r="W6" s="130"/>
      <c r="X6" s="130"/>
      <c r="Y6" s="130"/>
      <c r="Z6" s="130"/>
      <c r="AA6" s="130"/>
      <c r="AB6" s="129"/>
      <c r="AC6" s="126"/>
      <c r="AD6" s="126"/>
      <c r="AE6" s="126"/>
      <c r="AF6" s="126"/>
      <c r="AG6" s="129"/>
      <c r="AH6" s="129"/>
      <c r="AI6" s="129"/>
      <c r="AJ6" s="129"/>
      <c r="AK6" s="129"/>
      <c r="AL6" s="129"/>
      <c r="AM6" s="129"/>
      <c r="AN6" s="129"/>
      <c r="AO6" s="129"/>
      <c r="AP6" s="129"/>
    </row>
    <row r="7" spans="1:42" ht="16" thickBot="1">
      <c r="A7" s="265"/>
      <c r="B7" s="127"/>
      <c r="C7" s="128"/>
      <c r="D7" s="207"/>
      <c r="E7" s="208"/>
      <c r="F7" s="208"/>
      <c r="G7" s="208"/>
      <c r="H7" s="208"/>
      <c r="I7" s="207"/>
      <c r="J7" s="209"/>
      <c r="K7" s="210"/>
      <c r="L7" s="245"/>
      <c r="M7" s="246"/>
      <c r="N7" s="129"/>
      <c r="O7" s="129"/>
      <c r="P7" s="129"/>
      <c r="Q7" s="129"/>
      <c r="R7" s="129"/>
      <c r="S7" s="129"/>
      <c r="T7" s="129"/>
      <c r="U7" s="129"/>
      <c r="V7" s="129"/>
      <c r="W7" s="129"/>
      <c r="X7" s="129"/>
      <c r="Y7" s="129"/>
      <c r="Z7" s="129"/>
      <c r="AA7" s="129"/>
      <c r="AB7" s="129"/>
      <c r="AC7" s="126"/>
      <c r="AD7" s="126"/>
      <c r="AE7" s="126"/>
      <c r="AF7" s="126"/>
      <c r="AG7" s="129"/>
      <c r="AH7" s="129"/>
      <c r="AI7" s="129"/>
      <c r="AJ7" s="129"/>
      <c r="AK7" s="129"/>
      <c r="AL7" s="129"/>
      <c r="AM7" s="129"/>
      <c r="AN7" s="129"/>
      <c r="AO7" s="129"/>
      <c r="AP7" s="129"/>
    </row>
    <row r="8" spans="1:42" s="290" customFormat="1" ht="59.65" customHeight="1">
      <c r="A8" s="282" t="s">
        <v>327</v>
      </c>
      <c r="B8" s="135" t="s">
        <v>2</v>
      </c>
      <c r="C8" s="136" t="s">
        <v>3</v>
      </c>
      <c r="D8" s="230" t="s">
        <v>4</v>
      </c>
      <c r="E8" s="510" t="s">
        <v>5</v>
      </c>
      <c r="F8" s="511"/>
      <c r="G8" s="511"/>
      <c r="H8" s="512"/>
      <c r="I8" s="136" t="s">
        <v>6</v>
      </c>
      <c r="J8" s="513" t="s">
        <v>7</v>
      </c>
      <c r="K8" s="514"/>
      <c r="L8" s="515"/>
      <c r="M8" s="283" t="s">
        <v>8</v>
      </c>
      <c r="N8" s="284" t="s">
        <v>3</v>
      </c>
      <c r="O8" s="285" t="s">
        <v>4</v>
      </c>
      <c r="P8" s="286" t="s">
        <v>5</v>
      </c>
      <c r="Q8" s="287"/>
      <c r="R8" s="287"/>
      <c r="S8" s="287"/>
      <c r="T8" s="287"/>
      <c r="U8" s="287"/>
      <c r="V8" s="287"/>
      <c r="W8" s="287"/>
      <c r="X8" s="287"/>
      <c r="Y8" s="287"/>
      <c r="Z8" s="287"/>
      <c r="AA8" s="288"/>
      <c r="AB8" s="285" t="s">
        <v>6</v>
      </c>
      <c r="AC8" s="286" t="s">
        <v>9</v>
      </c>
      <c r="AD8" s="287"/>
      <c r="AE8" s="288"/>
      <c r="AF8" s="285" t="s">
        <v>10</v>
      </c>
      <c r="AG8" s="286" t="s">
        <v>11</v>
      </c>
      <c r="AH8" s="287"/>
      <c r="AI8" s="287"/>
      <c r="AJ8" s="287"/>
      <c r="AK8" s="287"/>
      <c r="AL8" s="287"/>
      <c r="AM8" s="287"/>
      <c r="AN8" s="287"/>
      <c r="AO8" s="288"/>
      <c r="AP8" s="289" t="s">
        <v>12</v>
      </c>
    </row>
    <row r="9" spans="1:42" s="296" customFormat="1" ht="51.75" customHeight="1" thickBot="1">
      <c r="A9" s="291"/>
      <c r="B9" s="140"/>
      <c r="C9" s="139"/>
      <c r="D9" s="140"/>
      <c r="E9" s="136" t="s">
        <v>13</v>
      </c>
      <c r="F9" s="136" t="s">
        <v>14</v>
      </c>
      <c r="G9" s="136" t="s">
        <v>15</v>
      </c>
      <c r="H9" s="136" t="s">
        <v>16</v>
      </c>
      <c r="I9" s="140"/>
      <c r="J9" s="141" t="s">
        <v>17</v>
      </c>
      <c r="K9" s="142" t="s">
        <v>18</v>
      </c>
      <c r="L9" s="248" t="s">
        <v>19</v>
      </c>
      <c r="M9" s="292"/>
      <c r="N9" s="293"/>
      <c r="O9" s="294"/>
      <c r="P9" s="7" t="s">
        <v>20</v>
      </c>
      <c r="Q9" s="8" t="s">
        <v>21</v>
      </c>
      <c r="R9" s="9" t="s">
        <v>22</v>
      </c>
      <c r="S9" s="9" t="s">
        <v>23</v>
      </c>
      <c r="T9" s="9" t="s">
        <v>24</v>
      </c>
      <c r="U9" s="9" t="s">
        <v>25</v>
      </c>
      <c r="V9" s="9" t="s">
        <v>26</v>
      </c>
      <c r="W9" s="9" t="s">
        <v>27</v>
      </c>
      <c r="X9" s="9" t="s">
        <v>16</v>
      </c>
      <c r="Y9" s="9" t="s">
        <v>28</v>
      </c>
      <c r="Z9" s="9" t="s">
        <v>29</v>
      </c>
      <c r="AA9" s="9" t="s">
        <v>30</v>
      </c>
      <c r="AB9" s="294"/>
      <c r="AC9" s="8" t="s">
        <v>17</v>
      </c>
      <c r="AD9" s="9" t="s">
        <v>18</v>
      </c>
      <c r="AE9" s="7" t="s">
        <v>19</v>
      </c>
      <c r="AF9" s="294"/>
      <c r="AG9" s="8" t="s">
        <v>31</v>
      </c>
      <c r="AH9" s="9" t="s">
        <v>22</v>
      </c>
      <c r="AI9" s="9" t="s">
        <v>23</v>
      </c>
      <c r="AJ9" s="9" t="s">
        <v>24</v>
      </c>
      <c r="AK9" s="9" t="s">
        <v>25</v>
      </c>
      <c r="AL9" s="9" t="s">
        <v>26</v>
      </c>
      <c r="AM9" s="9" t="s">
        <v>27</v>
      </c>
      <c r="AN9" s="9" t="s">
        <v>16</v>
      </c>
      <c r="AO9" s="9" t="s">
        <v>29</v>
      </c>
      <c r="AP9" s="295"/>
    </row>
    <row r="10" spans="1:42" ht="31.5" customHeight="1" thickTop="1">
      <c r="A10" s="266"/>
      <c r="B10" s="144" t="s">
        <v>32</v>
      </c>
      <c r="C10" s="145"/>
      <c r="D10" s="231"/>
      <c r="E10" s="146"/>
      <c r="F10" s="143"/>
      <c r="G10" s="146"/>
      <c r="H10" s="146"/>
      <c r="I10" s="143"/>
      <c r="J10" s="147"/>
      <c r="K10" s="148"/>
      <c r="L10" s="137"/>
      <c r="M10" s="247"/>
      <c r="N10" s="10"/>
      <c r="O10" s="11"/>
      <c r="P10" s="11"/>
      <c r="Q10" s="11"/>
      <c r="R10" s="11"/>
      <c r="S10" s="11"/>
      <c r="T10" s="11"/>
      <c r="U10" s="11"/>
      <c r="V10" s="11"/>
      <c r="W10" s="11"/>
      <c r="X10" s="11"/>
      <c r="Y10" s="11"/>
      <c r="Z10" s="11"/>
      <c r="AA10" s="11"/>
      <c r="AB10" s="12"/>
      <c r="AC10" s="13"/>
      <c r="AD10" s="13"/>
      <c r="AE10" s="14"/>
      <c r="AF10" s="13"/>
      <c r="AG10" s="11"/>
      <c r="AH10" s="11"/>
      <c r="AI10" s="11"/>
      <c r="AJ10" s="11"/>
      <c r="AK10" s="11"/>
      <c r="AL10" s="11"/>
      <c r="AM10" s="11"/>
      <c r="AN10" s="11"/>
      <c r="AO10" s="12"/>
      <c r="AP10" s="15"/>
    </row>
    <row r="11" spans="1:42" ht="31.5" customHeight="1">
      <c r="A11" s="267"/>
      <c r="B11" s="150" t="s">
        <v>39</v>
      </c>
      <c r="C11" s="151" t="s">
        <v>40</v>
      </c>
      <c r="D11" s="163" t="s">
        <v>41</v>
      </c>
      <c r="E11" s="151" t="s">
        <v>42</v>
      </c>
      <c r="F11" s="151" t="s">
        <v>35</v>
      </c>
      <c r="G11" s="151" t="s">
        <v>35</v>
      </c>
      <c r="H11" s="151" t="s">
        <v>35</v>
      </c>
      <c r="I11" s="453" t="s">
        <v>36</v>
      </c>
      <c r="J11" s="141">
        <v>1303500</v>
      </c>
      <c r="K11" s="141">
        <f t="shared" ref="K11:K16" si="0">J11</f>
        <v>1303500</v>
      </c>
      <c r="L11" s="470"/>
      <c r="M11" s="178"/>
      <c r="N11" s="17"/>
      <c r="O11" s="18"/>
      <c r="P11" s="18"/>
      <c r="Q11" s="18"/>
      <c r="R11" s="18"/>
      <c r="S11" s="18"/>
      <c r="T11" s="18"/>
      <c r="U11" s="18"/>
      <c r="V11" s="18"/>
      <c r="W11" s="18"/>
      <c r="X11" s="18"/>
      <c r="Y11" s="18"/>
      <c r="Z11" s="18"/>
      <c r="AA11" s="18"/>
      <c r="AB11" s="19"/>
      <c r="AC11" s="20"/>
      <c r="AD11" s="20"/>
      <c r="AE11" s="21"/>
      <c r="AF11" s="20"/>
      <c r="AG11" s="18"/>
      <c r="AH11" s="18"/>
      <c r="AI11" s="18"/>
      <c r="AJ11" s="18"/>
      <c r="AK11" s="18"/>
      <c r="AL11" s="18"/>
      <c r="AM11" s="18"/>
      <c r="AN11" s="18"/>
      <c r="AO11" s="19"/>
      <c r="AP11" s="22"/>
    </row>
    <row r="12" spans="1:42" ht="31.5" customHeight="1">
      <c r="A12" s="268"/>
      <c r="B12" s="138" t="s">
        <v>43</v>
      </c>
      <c r="C12" s="139" t="s">
        <v>44</v>
      </c>
      <c r="D12" s="232" t="s">
        <v>34</v>
      </c>
      <c r="E12" s="153">
        <v>45078</v>
      </c>
      <c r="F12" s="151" t="s">
        <v>35</v>
      </c>
      <c r="G12" s="151" t="s">
        <v>35</v>
      </c>
      <c r="H12" s="151" t="s">
        <v>35</v>
      </c>
      <c r="I12" s="454" t="s">
        <v>45</v>
      </c>
      <c r="J12" s="154">
        <v>31000</v>
      </c>
      <c r="K12" s="141">
        <f t="shared" si="0"/>
        <v>31000</v>
      </c>
      <c r="L12" s="471"/>
      <c r="M12" s="249"/>
      <c r="N12" s="26"/>
      <c r="O12" s="27"/>
      <c r="P12" s="27"/>
      <c r="Q12" s="27"/>
      <c r="R12" s="27"/>
      <c r="S12" s="27"/>
      <c r="T12" s="27"/>
      <c r="U12" s="27"/>
      <c r="V12" s="27"/>
      <c r="W12" s="27"/>
      <c r="X12" s="27"/>
      <c r="Y12" s="27"/>
      <c r="Z12" s="27"/>
      <c r="AA12" s="27"/>
      <c r="AB12" s="28"/>
      <c r="AC12" s="27"/>
      <c r="AD12" s="27"/>
      <c r="AE12" s="28"/>
      <c r="AF12" s="27"/>
      <c r="AG12" s="27"/>
      <c r="AH12" s="27"/>
      <c r="AI12" s="27"/>
      <c r="AJ12" s="27"/>
      <c r="AK12" s="27"/>
      <c r="AL12" s="27"/>
      <c r="AM12" s="27"/>
      <c r="AN12" s="27"/>
      <c r="AO12" s="28"/>
      <c r="AP12" s="29"/>
    </row>
    <row r="13" spans="1:42" ht="31.5" customHeight="1">
      <c r="A13" s="268"/>
      <c r="B13" s="138" t="s">
        <v>46</v>
      </c>
      <c r="C13" s="139" t="s">
        <v>44</v>
      </c>
      <c r="D13" s="232" t="s">
        <v>34</v>
      </c>
      <c r="E13" s="153">
        <v>45078</v>
      </c>
      <c r="F13" s="151" t="s">
        <v>35</v>
      </c>
      <c r="G13" s="151" t="s">
        <v>35</v>
      </c>
      <c r="H13" s="151" t="s">
        <v>35</v>
      </c>
      <c r="I13" s="454" t="s">
        <v>45</v>
      </c>
      <c r="J13" s="154">
        <v>30000</v>
      </c>
      <c r="K13" s="141">
        <f t="shared" si="0"/>
        <v>30000</v>
      </c>
      <c r="L13" s="471"/>
      <c r="M13" s="249"/>
      <c r="N13" s="26"/>
      <c r="O13" s="27"/>
      <c r="P13" s="27"/>
      <c r="Q13" s="27"/>
      <c r="R13" s="27"/>
      <c r="S13" s="27"/>
      <c r="T13" s="27"/>
      <c r="U13" s="27"/>
      <c r="V13" s="27"/>
      <c r="W13" s="27"/>
      <c r="X13" s="27"/>
      <c r="Y13" s="27"/>
      <c r="Z13" s="27"/>
      <c r="AA13" s="27"/>
      <c r="AB13" s="28"/>
      <c r="AC13" s="27"/>
      <c r="AD13" s="27"/>
      <c r="AE13" s="28"/>
      <c r="AF13" s="27"/>
      <c r="AG13" s="27"/>
      <c r="AH13" s="27"/>
      <c r="AI13" s="27"/>
      <c r="AJ13" s="27"/>
      <c r="AK13" s="27"/>
      <c r="AL13" s="27"/>
      <c r="AM13" s="27"/>
      <c r="AN13" s="27"/>
      <c r="AO13" s="28"/>
      <c r="AP13" s="29"/>
    </row>
    <row r="14" spans="1:42" ht="31.5" customHeight="1">
      <c r="A14" s="268"/>
      <c r="B14" s="138" t="s">
        <v>47</v>
      </c>
      <c r="C14" s="139" t="s">
        <v>44</v>
      </c>
      <c r="D14" s="232" t="s">
        <v>34</v>
      </c>
      <c r="E14" s="153">
        <v>45078</v>
      </c>
      <c r="F14" s="151" t="s">
        <v>35</v>
      </c>
      <c r="G14" s="151" t="s">
        <v>35</v>
      </c>
      <c r="H14" s="151" t="s">
        <v>35</v>
      </c>
      <c r="I14" s="454" t="s">
        <v>45</v>
      </c>
      <c r="J14" s="154">
        <v>30000</v>
      </c>
      <c r="K14" s="141">
        <f t="shared" si="0"/>
        <v>30000</v>
      </c>
      <c r="L14" s="471"/>
      <c r="M14" s="249"/>
      <c r="N14" s="26"/>
      <c r="O14" s="27"/>
      <c r="P14" s="27"/>
      <c r="Q14" s="27"/>
      <c r="R14" s="27"/>
      <c r="S14" s="27"/>
      <c r="T14" s="27"/>
      <c r="U14" s="27"/>
      <c r="V14" s="27"/>
      <c r="W14" s="27"/>
      <c r="X14" s="27"/>
      <c r="Y14" s="27"/>
      <c r="Z14" s="27"/>
      <c r="AA14" s="27"/>
      <c r="AB14" s="28"/>
      <c r="AC14" s="27"/>
      <c r="AD14" s="27"/>
      <c r="AE14" s="28"/>
      <c r="AF14" s="27"/>
      <c r="AG14" s="27"/>
      <c r="AH14" s="27"/>
      <c r="AI14" s="27"/>
      <c r="AJ14" s="27"/>
      <c r="AK14" s="27"/>
      <c r="AL14" s="27"/>
      <c r="AM14" s="27"/>
      <c r="AN14" s="27"/>
      <c r="AO14" s="28"/>
      <c r="AP14" s="29"/>
    </row>
    <row r="15" spans="1:42" ht="31.5" customHeight="1">
      <c r="A15" s="268"/>
      <c r="B15" s="138" t="s">
        <v>48</v>
      </c>
      <c r="C15" s="139" t="s">
        <v>44</v>
      </c>
      <c r="D15" s="232" t="s">
        <v>34</v>
      </c>
      <c r="E15" s="153">
        <v>45078</v>
      </c>
      <c r="F15" s="151" t="s">
        <v>35</v>
      </c>
      <c r="G15" s="151" t="s">
        <v>35</v>
      </c>
      <c r="H15" s="151" t="s">
        <v>35</v>
      </c>
      <c r="I15" s="454" t="s">
        <v>45</v>
      </c>
      <c r="J15" s="154">
        <v>50000</v>
      </c>
      <c r="K15" s="141">
        <f t="shared" si="0"/>
        <v>50000</v>
      </c>
      <c r="L15" s="471"/>
      <c r="M15" s="249"/>
      <c r="N15" s="26"/>
      <c r="O15" s="27"/>
      <c r="P15" s="27"/>
      <c r="Q15" s="27"/>
      <c r="R15" s="27"/>
      <c r="S15" s="27"/>
      <c r="T15" s="27"/>
      <c r="U15" s="27"/>
      <c r="V15" s="27"/>
      <c r="W15" s="27"/>
      <c r="X15" s="27"/>
      <c r="Y15" s="27"/>
      <c r="Z15" s="27"/>
      <c r="AA15" s="27"/>
      <c r="AB15" s="28"/>
      <c r="AC15" s="27"/>
      <c r="AD15" s="27"/>
      <c r="AE15" s="28"/>
      <c r="AF15" s="27"/>
      <c r="AG15" s="27"/>
      <c r="AH15" s="27"/>
      <c r="AI15" s="27"/>
      <c r="AJ15" s="27"/>
      <c r="AK15" s="27"/>
      <c r="AL15" s="27"/>
      <c r="AM15" s="27"/>
      <c r="AN15" s="27"/>
      <c r="AO15" s="28"/>
      <c r="AP15" s="29"/>
    </row>
    <row r="16" spans="1:42" ht="31.5" customHeight="1">
      <c r="A16" s="267"/>
      <c r="B16" s="155" t="s">
        <v>49</v>
      </c>
      <c r="C16" s="149" t="s">
        <v>50</v>
      </c>
      <c r="D16" s="232" t="s">
        <v>34</v>
      </c>
      <c r="E16" s="218">
        <v>45017</v>
      </c>
      <c r="F16" s="156" t="s">
        <v>35</v>
      </c>
      <c r="G16" s="156" t="s">
        <v>35</v>
      </c>
      <c r="H16" s="156" t="s">
        <v>35</v>
      </c>
      <c r="I16" s="455" t="s">
        <v>45</v>
      </c>
      <c r="J16" s="154">
        <v>28100</v>
      </c>
      <c r="K16" s="141">
        <f t="shared" si="0"/>
        <v>28100</v>
      </c>
      <c r="L16" s="471"/>
      <c r="M16" s="249"/>
      <c r="N16" s="17"/>
      <c r="O16" s="18"/>
      <c r="P16" s="18"/>
      <c r="Q16" s="18"/>
      <c r="R16" s="18"/>
      <c r="S16" s="18"/>
      <c r="T16" s="18"/>
      <c r="U16" s="18"/>
      <c r="V16" s="18"/>
      <c r="W16" s="18"/>
      <c r="X16" s="18"/>
      <c r="Y16" s="18"/>
      <c r="Z16" s="18"/>
      <c r="AA16" s="18"/>
      <c r="AB16" s="19"/>
      <c r="AC16" s="20"/>
      <c r="AD16" s="20"/>
      <c r="AE16" s="21"/>
      <c r="AF16" s="20"/>
      <c r="AG16" s="18"/>
      <c r="AH16" s="18"/>
      <c r="AI16" s="18"/>
      <c r="AJ16" s="18"/>
      <c r="AK16" s="18"/>
      <c r="AL16" s="18"/>
      <c r="AM16" s="18"/>
      <c r="AN16" s="18"/>
      <c r="AO16" s="19"/>
      <c r="AP16" s="22"/>
    </row>
    <row r="17" spans="1:44" ht="31.5" customHeight="1">
      <c r="A17" s="268"/>
      <c r="B17" s="138" t="s">
        <v>329</v>
      </c>
      <c r="C17" s="139" t="s">
        <v>33</v>
      </c>
      <c r="D17" s="232" t="s">
        <v>34</v>
      </c>
      <c r="E17" s="153">
        <v>45231</v>
      </c>
      <c r="F17" s="151" t="s">
        <v>35</v>
      </c>
      <c r="G17" s="151" t="s">
        <v>35</v>
      </c>
      <c r="H17" s="151" t="s">
        <v>35</v>
      </c>
      <c r="I17" s="454" t="s">
        <v>45</v>
      </c>
      <c r="J17" s="154">
        <v>60000</v>
      </c>
      <c r="K17" s="141">
        <f t="shared" ref="K17:K20" si="1">J17</f>
        <v>60000</v>
      </c>
      <c r="L17" s="471"/>
      <c r="M17" s="249"/>
      <c r="N17" s="297"/>
      <c r="O17" s="298"/>
      <c r="P17" s="298"/>
      <c r="Q17" s="298"/>
      <c r="R17" s="298"/>
      <c r="S17" s="298"/>
      <c r="T17" s="298"/>
      <c r="U17" s="298"/>
      <c r="V17" s="298"/>
      <c r="W17" s="298"/>
      <c r="X17" s="298"/>
      <c r="Y17" s="298"/>
      <c r="Z17" s="298"/>
      <c r="AA17" s="298"/>
      <c r="AB17" s="28"/>
      <c r="AC17" s="298"/>
      <c r="AD17" s="298"/>
      <c r="AE17" s="28"/>
      <c r="AF17" s="298"/>
      <c r="AG17" s="298"/>
      <c r="AH17" s="298"/>
      <c r="AI17" s="298"/>
      <c r="AJ17" s="298"/>
      <c r="AK17" s="298"/>
      <c r="AL17" s="298"/>
      <c r="AM17" s="298"/>
      <c r="AN17" s="298"/>
      <c r="AO17" s="28"/>
      <c r="AP17" s="29"/>
    </row>
    <row r="18" spans="1:44" ht="31.5" customHeight="1">
      <c r="A18" s="268"/>
      <c r="B18" s="138" t="s">
        <v>330</v>
      </c>
      <c r="C18" s="139" t="s">
        <v>33</v>
      </c>
      <c r="D18" s="232" t="s">
        <v>34</v>
      </c>
      <c r="E18" s="153">
        <v>45231</v>
      </c>
      <c r="F18" s="151" t="s">
        <v>35</v>
      </c>
      <c r="G18" s="151" t="s">
        <v>35</v>
      </c>
      <c r="H18" s="151" t="s">
        <v>35</v>
      </c>
      <c r="I18" s="454" t="s">
        <v>45</v>
      </c>
      <c r="J18" s="154">
        <v>127500</v>
      </c>
      <c r="K18" s="141">
        <f t="shared" si="1"/>
        <v>127500</v>
      </c>
      <c r="L18" s="471"/>
      <c r="M18" s="249"/>
      <c r="N18" s="297"/>
      <c r="O18" s="298"/>
      <c r="P18" s="298"/>
      <c r="Q18" s="298"/>
      <c r="R18" s="298"/>
      <c r="S18" s="298"/>
      <c r="T18" s="298"/>
      <c r="U18" s="298"/>
      <c r="V18" s="298"/>
      <c r="W18" s="298"/>
      <c r="X18" s="298"/>
      <c r="Y18" s="298"/>
      <c r="Z18" s="298"/>
      <c r="AA18" s="298"/>
      <c r="AB18" s="28"/>
      <c r="AC18" s="298"/>
      <c r="AD18" s="298"/>
      <c r="AE18" s="28"/>
      <c r="AF18" s="298"/>
      <c r="AG18" s="298"/>
      <c r="AH18" s="298"/>
      <c r="AI18" s="298"/>
      <c r="AJ18" s="298"/>
      <c r="AK18" s="298"/>
      <c r="AL18" s="298"/>
      <c r="AM18" s="298"/>
      <c r="AN18" s="298"/>
      <c r="AO18" s="28"/>
      <c r="AP18" s="29"/>
    </row>
    <row r="19" spans="1:44" ht="31.5" customHeight="1">
      <c r="A19" s="268"/>
      <c r="B19" s="138" t="s">
        <v>399</v>
      </c>
      <c r="C19" s="139" t="s">
        <v>33</v>
      </c>
      <c r="D19" s="232" t="s">
        <v>34</v>
      </c>
      <c r="E19" s="153">
        <v>45231</v>
      </c>
      <c r="F19" s="151" t="s">
        <v>35</v>
      </c>
      <c r="G19" s="151" t="s">
        <v>35</v>
      </c>
      <c r="H19" s="151" t="s">
        <v>35</v>
      </c>
      <c r="I19" s="454" t="s">
        <v>45</v>
      </c>
      <c r="J19" s="154">
        <v>497500</v>
      </c>
      <c r="K19" s="141">
        <v>497500</v>
      </c>
      <c r="L19" s="471"/>
      <c r="M19" s="249"/>
      <c r="N19" s="297"/>
      <c r="O19" s="298"/>
      <c r="P19" s="298"/>
      <c r="Q19" s="298"/>
      <c r="R19" s="298"/>
      <c r="S19" s="298"/>
      <c r="T19" s="298"/>
      <c r="U19" s="298"/>
      <c r="V19" s="298"/>
      <c r="W19" s="298"/>
      <c r="X19" s="298"/>
      <c r="Y19" s="298"/>
      <c r="Z19" s="298"/>
      <c r="AA19" s="298"/>
      <c r="AB19" s="28"/>
      <c r="AC19" s="298"/>
      <c r="AD19" s="298"/>
      <c r="AE19" s="28"/>
      <c r="AF19" s="298"/>
      <c r="AG19" s="298"/>
      <c r="AH19" s="298"/>
      <c r="AI19" s="298"/>
      <c r="AJ19" s="298"/>
      <c r="AK19" s="298"/>
      <c r="AL19" s="298"/>
      <c r="AM19" s="298"/>
      <c r="AN19" s="298"/>
      <c r="AO19" s="28"/>
      <c r="AP19" s="29"/>
    </row>
    <row r="20" spans="1:44" s="229" customFormat="1" ht="31.5" customHeight="1">
      <c r="A20" s="268"/>
      <c r="B20" s="344" t="s">
        <v>397</v>
      </c>
      <c r="C20" s="187" t="s">
        <v>394</v>
      </c>
      <c r="D20" s="232" t="s">
        <v>34</v>
      </c>
      <c r="E20" s="390">
        <v>45231</v>
      </c>
      <c r="F20" s="391" t="s">
        <v>35</v>
      </c>
      <c r="G20" s="414" t="s">
        <v>35</v>
      </c>
      <c r="H20" s="414" t="s">
        <v>35</v>
      </c>
      <c r="I20" s="456" t="s">
        <v>36</v>
      </c>
      <c r="J20" s="154">
        <v>163050</v>
      </c>
      <c r="K20" s="141">
        <f t="shared" si="1"/>
        <v>163050</v>
      </c>
      <c r="L20" s="392"/>
      <c r="M20" s="393"/>
      <c r="N20" s="425"/>
      <c r="O20" s="426"/>
      <c r="P20" s="426"/>
      <c r="Q20" s="426"/>
      <c r="R20" s="426"/>
      <c r="S20" s="426"/>
      <c r="T20" s="426"/>
      <c r="U20" s="426"/>
      <c r="V20" s="426"/>
      <c r="W20" s="426"/>
      <c r="X20" s="426"/>
      <c r="Y20" s="426"/>
      <c r="Z20" s="426"/>
      <c r="AA20" s="426"/>
      <c r="AB20" s="427"/>
      <c r="AC20" s="426"/>
      <c r="AD20" s="426"/>
      <c r="AE20" s="427"/>
      <c r="AF20" s="426"/>
      <c r="AG20" s="426"/>
      <c r="AH20" s="426"/>
      <c r="AI20" s="426"/>
      <c r="AJ20" s="426"/>
      <c r="AK20" s="426"/>
      <c r="AL20" s="426"/>
      <c r="AM20" s="426"/>
      <c r="AN20" s="426"/>
      <c r="AO20" s="427"/>
      <c r="AP20" s="428"/>
    </row>
    <row r="21" spans="1:44" s="408" customFormat="1">
      <c r="A21" s="335"/>
      <c r="B21" s="429" t="s">
        <v>399</v>
      </c>
      <c r="C21" s="430" t="s">
        <v>400</v>
      </c>
      <c r="D21" s="431" t="s">
        <v>34</v>
      </c>
      <c r="E21" s="432" t="s">
        <v>387</v>
      </c>
      <c r="F21" s="433" t="s">
        <v>35</v>
      </c>
      <c r="G21" s="433" t="s">
        <v>35</v>
      </c>
      <c r="H21" s="433" t="s">
        <v>35</v>
      </c>
      <c r="I21" s="457" t="s">
        <v>36</v>
      </c>
      <c r="J21" s="484">
        <v>459500</v>
      </c>
      <c r="K21" s="484">
        <v>459500</v>
      </c>
      <c r="L21" s="392"/>
      <c r="M21" s="393"/>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434"/>
      <c r="AR21" s="435"/>
    </row>
    <row r="22" spans="1:44" s="408" customFormat="1" ht="31">
      <c r="A22" s="338"/>
      <c r="B22" s="429" t="s">
        <v>399</v>
      </c>
      <c r="C22" s="430" t="s">
        <v>441</v>
      </c>
      <c r="D22" s="431" t="s">
        <v>34</v>
      </c>
      <c r="E22" s="432" t="s">
        <v>387</v>
      </c>
      <c r="F22" s="433" t="s">
        <v>35</v>
      </c>
      <c r="G22" s="433" t="s">
        <v>35</v>
      </c>
      <c r="H22" s="433" t="s">
        <v>35</v>
      </c>
      <c r="I22" s="457" t="s">
        <v>36</v>
      </c>
      <c r="J22" s="484">
        <f>155919.5+27300</f>
        <v>183219.5</v>
      </c>
      <c r="K22" s="484">
        <f t="shared" ref="K22" si="2">J22</f>
        <v>183219.5</v>
      </c>
      <c r="L22" s="392"/>
      <c r="M22" s="393"/>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435"/>
      <c r="AR22" s="435"/>
    </row>
    <row r="23" spans="1:44" s="408" customFormat="1">
      <c r="A23" s="338"/>
      <c r="B23" s="429" t="s">
        <v>425</v>
      </c>
      <c r="C23" s="430" t="s">
        <v>423</v>
      </c>
      <c r="D23" s="431" t="s">
        <v>34</v>
      </c>
      <c r="E23" s="432" t="s">
        <v>370</v>
      </c>
      <c r="F23" s="433" t="s">
        <v>35</v>
      </c>
      <c r="G23" s="433" t="s">
        <v>35</v>
      </c>
      <c r="H23" s="433" t="s">
        <v>35</v>
      </c>
      <c r="I23" s="457" t="s">
        <v>36</v>
      </c>
      <c r="J23" s="484">
        <v>40000</v>
      </c>
      <c r="K23" s="484">
        <f t="shared" ref="K23" si="3">J23</f>
        <v>40000</v>
      </c>
      <c r="L23" s="392"/>
      <c r="M23" s="393"/>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435"/>
      <c r="AR23" s="435"/>
    </row>
    <row r="24" spans="1:44" ht="31.5" customHeight="1">
      <c r="A24" s="267"/>
      <c r="B24" s="157" t="s">
        <v>51</v>
      </c>
      <c r="C24" s="158"/>
      <c r="D24" s="158"/>
      <c r="E24" s="491"/>
      <c r="F24" s="491"/>
      <c r="G24" s="491"/>
      <c r="H24" s="491"/>
      <c r="I24" s="491"/>
      <c r="J24" s="485"/>
      <c r="K24" s="485"/>
      <c r="L24" s="137"/>
      <c r="M24" s="247"/>
      <c r="N24" s="17"/>
      <c r="O24" s="18"/>
      <c r="P24" s="18"/>
      <c r="Q24" s="18"/>
      <c r="R24" s="18"/>
      <c r="S24" s="18"/>
      <c r="T24" s="18"/>
      <c r="U24" s="18"/>
      <c r="V24" s="18"/>
      <c r="W24" s="18"/>
      <c r="X24" s="18"/>
      <c r="Y24" s="18"/>
      <c r="Z24" s="18"/>
      <c r="AA24" s="18"/>
      <c r="AB24" s="19"/>
      <c r="AC24" s="20"/>
      <c r="AD24" s="20"/>
      <c r="AE24" s="21"/>
      <c r="AF24" s="20"/>
      <c r="AG24" s="18"/>
      <c r="AH24" s="18"/>
      <c r="AI24" s="18"/>
      <c r="AJ24" s="18"/>
      <c r="AK24" s="18"/>
      <c r="AL24" s="18"/>
      <c r="AM24" s="18"/>
      <c r="AN24" s="18"/>
      <c r="AO24" s="19"/>
      <c r="AP24" s="22"/>
    </row>
    <row r="25" spans="1:44" ht="31.5" customHeight="1">
      <c r="A25" s="267"/>
      <c r="B25" s="159" t="s">
        <v>52</v>
      </c>
      <c r="C25" s="160" t="s">
        <v>33</v>
      </c>
      <c r="D25" s="232" t="s">
        <v>34</v>
      </c>
      <c r="E25" s="153">
        <v>45017</v>
      </c>
      <c r="F25" s="149" t="s">
        <v>35</v>
      </c>
      <c r="G25" s="153" t="s">
        <v>35</v>
      </c>
      <c r="H25" s="153" t="s">
        <v>35</v>
      </c>
      <c r="I25" s="455" t="s">
        <v>36</v>
      </c>
      <c r="J25" s="161">
        <v>51000</v>
      </c>
      <c r="K25" s="141">
        <f t="shared" ref="K25:K37" si="4">J25</f>
        <v>51000</v>
      </c>
      <c r="L25" s="470"/>
      <c r="M25" s="178"/>
      <c r="N25" s="17"/>
      <c r="O25" s="18"/>
      <c r="P25" s="18"/>
      <c r="Q25" s="18"/>
      <c r="R25" s="18"/>
      <c r="S25" s="18"/>
      <c r="T25" s="18"/>
      <c r="U25" s="18"/>
      <c r="V25" s="18"/>
      <c r="W25" s="18"/>
      <c r="X25" s="18"/>
      <c r="Y25" s="18"/>
      <c r="Z25" s="18"/>
      <c r="AA25" s="18"/>
      <c r="AB25" s="19"/>
      <c r="AC25" s="20"/>
      <c r="AD25" s="20"/>
      <c r="AE25" s="21"/>
      <c r="AF25" s="20"/>
      <c r="AG25" s="18"/>
      <c r="AH25" s="18"/>
      <c r="AI25" s="18"/>
      <c r="AJ25" s="18"/>
      <c r="AK25" s="18"/>
      <c r="AL25" s="18"/>
      <c r="AM25" s="18"/>
      <c r="AN25" s="18"/>
      <c r="AO25" s="19"/>
      <c r="AP25" s="22"/>
    </row>
    <row r="26" spans="1:44" ht="31.5" customHeight="1">
      <c r="A26" s="269"/>
      <c r="B26" s="162" t="s">
        <v>53</v>
      </c>
      <c r="C26" s="160" t="s">
        <v>33</v>
      </c>
      <c r="D26" s="232" t="s">
        <v>34</v>
      </c>
      <c r="E26" s="153">
        <v>45017</v>
      </c>
      <c r="F26" s="149" t="s">
        <v>35</v>
      </c>
      <c r="G26" s="153" t="s">
        <v>35</v>
      </c>
      <c r="H26" s="153" t="s">
        <v>35</v>
      </c>
      <c r="I26" s="455" t="s">
        <v>36</v>
      </c>
      <c r="J26" s="161">
        <v>40000</v>
      </c>
      <c r="K26" s="141">
        <f t="shared" si="4"/>
        <v>40000</v>
      </c>
      <c r="L26" s="472"/>
      <c r="M26" s="250"/>
      <c r="N26" s="30"/>
      <c r="O26" s="31"/>
      <c r="P26" s="31"/>
      <c r="Q26" s="31"/>
      <c r="R26" s="31"/>
      <c r="S26" s="31"/>
      <c r="T26" s="31"/>
      <c r="U26" s="31"/>
      <c r="V26" s="31"/>
      <c r="W26" s="31"/>
      <c r="X26" s="31"/>
      <c r="Y26" s="31"/>
      <c r="Z26" s="31"/>
      <c r="AA26" s="31"/>
      <c r="AB26" s="32"/>
      <c r="AC26" s="33"/>
      <c r="AD26" s="33"/>
      <c r="AE26" s="34"/>
      <c r="AF26" s="33"/>
      <c r="AG26" s="31"/>
      <c r="AH26" s="31"/>
      <c r="AI26" s="31"/>
      <c r="AJ26" s="31"/>
      <c r="AK26" s="31"/>
      <c r="AL26" s="31"/>
      <c r="AM26" s="31"/>
      <c r="AN26" s="31"/>
      <c r="AO26" s="32"/>
      <c r="AP26" s="35"/>
    </row>
    <row r="27" spans="1:44" ht="57.75" customHeight="1">
      <c r="A27" s="269"/>
      <c r="B27" s="152" t="s">
        <v>54</v>
      </c>
      <c r="C27" s="160" t="s">
        <v>33</v>
      </c>
      <c r="D27" s="232" t="s">
        <v>41</v>
      </c>
      <c r="E27" s="149" t="s">
        <v>55</v>
      </c>
      <c r="F27" s="149" t="s">
        <v>55</v>
      </c>
      <c r="G27" s="153">
        <v>44927</v>
      </c>
      <c r="H27" s="153">
        <v>44927</v>
      </c>
      <c r="I27" s="455" t="s">
        <v>36</v>
      </c>
      <c r="J27" s="161">
        <v>1850000</v>
      </c>
      <c r="K27" s="141">
        <f t="shared" si="4"/>
        <v>1850000</v>
      </c>
      <c r="L27" s="472"/>
      <c r="M27" s="250"/>
      <c r="N27" s="30"/>
      <c r="O27" s="31"/>
      <c r="P27" s="31"/>
      <c r="Q27" s="31"/>
      <c r="R27" s="31"/>
      <c r="S27" s="31"/>
      <c r="T27" s="31"/>
      <c r="U27" s="31"/>
      <c r="V27" s="31"/>
      <c r="W27" s="31"/>
      <c r="X27" s="31"/>
      <c r="Y27" s="31"/>
      <c r="Z27" s="31"/>
      <c r="AA27" s="31"/>
      <c r="AB27" s="32"/>
      <c r="AC27" s="33"/>
      <c r="AD27" s="33"/>
      <c r="AE27" s="34"/>
      <c r="AF27" s="33"/>
      <c r="AG27" s="31"/>
      <c r="AH27" s="31"/>
      <c r="AI27" s="31"/>
      <c r="AJ27" s="31"/>
      <c r="AK27" s="31"/>
      <c r="AL27" s="31"/>
      <c r="AM27" s="31"/>
      <c r="AN27" s="31"/>
      <c r="AO27" s="32"/>
      <c r="AP27" s="35"/>
    </row>
    <row r="28" spans="1:44" ht="57.75" customHeight="1">
      <c r="A28" s="267"/>
      <c r="B28" s="157" t="s">
        <v>57</v>
      </c>
      <c r="C28" s="158"/>
      <c r="D28" s="158"/>
      <c r="E28" s="491"/>
      <c r="F28" s="491"/>
      <c r="G28" s="491"/>
      <c r="H28" s="491"/>
      <c r="I28" s="491"/>
      <c r="J28" s="485"/>
      <c r="K28" s="485"/>
      <c r="L28" s="137"/>
      <c r="M28" s="247"/>
      <c r="N28" s="17"/>
      <c r="O28" s="18"/>
      <c r="P28" s="18"/>
      <c r="Q28" s="18"/>
      <c r="R28" s="18"/>
      <c r="S28" s="18"/>
      <c r="T28" s="18"/>
      <c r="U28" s="18"/>
      <c r="V28" s="18"/>
      <c r="W28" s="18"/>
      <c r="X28" s="18"/>
      <c r="Y28" s="18"/>
      <c r="Z28" s="18"/>
      <c r="AA28" s="18"/>
      <c r="AB28" s="19"/>
      <c r="AC28" s="20"/>
      <c r="AD28" s="20"/>
      <c r="AE28" s="21"/>
      <c r="AF28" s="20"/>
      <c r="AG28" s="18"/>
      <c r="AH28" s="18"/>
      <c r="AI28" s="18"/>
      <c r="AJ28" s="18"/>
      <c r="AK28" s="18"/>
      <c r="AL28" s="18"/>
      <c r="AM28" s="18"/>
      <c r="AN28" s="18"/>
      <c r="AO28" s="19"/>
      <c r="AP28" s="22"/>
    </row>
    <row r="29" spans="1:44" ht="57.75" customHeight="1">
      <c r="A29" s="267"/>
      <c r="B29" s="138" t="s">
        <v>58</v>
      </c>
      <c r="C29" s="160" t="s">
        <v>33</v>
      </c>
      <c r="D29" s="149" t="s">
        <v>34</v>
      </c>
      <c r="E29" s="149" t="s">
        <v>59</v>
      </c>
      <c r="F29" s="149" t="s">
        <v>35</v>
      </c>
      <c r="G29" s="153" t="s">
        <v>35</v>
      </c>
      <c r="H29" s="153" t="s">
        <v>35</v>
      </c>
      <c r="I29" s="455" t="s">
        <v>36</v>
      </c>
      <c r="J29" s="161">
        <f>88000+27000+38500+22500+22500</f>
        <v>198500</v>
      </c>
      <c r="K29" s="141">
        <f t="shared" si="4"/>
        <v>198500</v>
      </c>
      <c r="L29" s="470"/>
      <c r="M29" s="178"/>
      <c r="N29" s="17"/>
      <c r="O29" s="18"/>
      <c r="P29" s="18"/>
      <c r="Q29" s="18"/>
      <c r="R29" s="18"/>
      <c r="S29" s="18"/>
      <c r="T29" s="18"/>
      <c r="U29" s="18"/>
      <c r="V29" s="18"/>
      <c r="W29" s="18"/>
      <c r="X29" s="18"/>
      <c r="Y29" s="18"/>
      <c r="Z29" s="18"/>
      <c r="AA29" s="18"/>
      <c r="AB29" s="19"/>
      <c r="AC29" s="20"/>
      <c r="AD29" s="20"/>
      <c r="AE29" s="21"/>
      <c r="AF29" s="20"/>
      <c r="AG29" s="18"/>
      <c r="AH29" s="18"/>
      <c r="AI29" s="18"/>
      <c r="AJ29" s="18"/>
      <c r="AK29" s="18"/>
      <c r="AL29" s="18"/>
      <c r="AM29" s="18"/>
      <c r="AN29" s="18"/>
      <c r="AO29" s="19"/>
      <c r="AP29" s="22"/>
    </row>
    <row r="30" spans="1:44" ht="57.75" customHeight="1">
      <c r="A30" s="267"/>
      <c r="B30" s="138" t="s">
        <v>58</v>
      </c>
      <c r="C30" s="151" t="s">
        <v>60</v>
      </c>
      <c r="D30" s="151" t="s">
        <v>34</v>
      </c>
      <c r="E30" s="164">
        <v>44986</v>
      </c>
      <c r="F30" s="164">
        <v>44986</v>
      </c>
      <c r="G30" s="164">
        <v>44986</v>
      </c>
      <c r="H30" s="164">
        <v>44986</v>
      </c>
      <c r="I30" s="458" t="s">
        <v>36</v>
      </c>
      <c r="J30" s="165">
        <v>198000</v>
      </c>
      <c r="K30" s="141">
        <f t="shared" si="4"/>
        <v>198000</v>
      </c>
      <c r="L30" s="470"/>
      <c r="M30" s="178"/>
      <c r="N30" s="17"/>
      <c r="O30" s="18"/>
      <c r="P30" s="18"/>
      <c r="Q30" s="18"/>
      <c r="R30" s="18"/>
      <c r="S30" s="18"/>
      <c r="T30" s="18"/>
      <c r="U30" s="18"/>
      <c r="V30" s="18"/>
      <c r="W30" s="18"/>
      <c r="X30" s="18"/>
      <c r="Y30" s="18"/>
      <c r="Z30" s="18"/>
      <c r="AA30" s="18"/>
      <c r="AB30" s="19"/>
      <c r="AC30" s="20"/>
      <c r="AD30" s="20"/>
      <c r="AE30" s="21"/>
      <c r="AF30" s="20"/>
      <c r="AG30" s="18"/>
      <c r="AH30" s="18"/>
      <c r="AI30" s="18"/>
      <c r="AJ30" s="18"/>
      <c r="AK30" s="18"/>
      <c r="AL30" s="18"/>
      <c r="AM30" s="18"/>
      <c r="AN30" s="18"/>
      <c r="AO30" s="19"/>
      <c r="AP30" s="22"/>
    </row>
    <row r="31" spans="1:44" ht="31.5" customHeight="1">
      <c r="A31" s="267"/>
      <c r="B31" s="166" t="s">
        <v>61</v>
      </c>
      <c r="C31" s="158"/>
      <c r="D31" s="158"/>
      <c r="E31" s="491"/>
      <c r="F31" s="491"/>
      <c r="G31" s="491"/>
      <c r="H31" s="491"/>
      <c r="I31" s="491"/>
      <c r="J31" s="485"/>
      <c r="K31" s="485"/>
      <c r="L31" s="137"/>
      <c r="M31" s="247"/>
      <c r="N31" s="17"/>
      <c r="O31" s="18"/>
      <c r="P31" s="18"/>
      <c r="Q31" s="18"/>
      <c r="R31" s="18"/>
      <c r="S31" s="18"/>
      <c r="T31" s="18"/>
      <c r="U31" s="18"/>
      <c r="V31" s="18"/>
      <c r="W31" s="18"/>
      <c r="X31" s="18"/>
      <c r="Y31" s="18"/>
      <c r="Z31" s="18"/>
      <c r="AA31" s="18"/>
      <c r="AB31" s="19"/>
      <c r="AC31" s="20"/>
      <c r="AD31" s="20"/>
      <c r="AE31" s="21"/>
      <c r="AF31" s="20"/>
      <c r="AG31" s="18"/>
      <c r="AH31" s="18"/>
      <c r="AI31" s="18"/>
      <c r="AJ31" s="18"/>
      <c r="AK31" s="18"/>
      <c r="AL31" s="18"/>
      <c r="AM31" s="18"/>
      <c r="AN31" s="18"/>
      <c r="AO31" s="19"/>
      <c r="AP31" s="22"/>
    </row>
    <row r="32" spans="1:44" ht="31.5" customHeight="1">
      <c r="A32" s="269"/>
      <c r="B32" s="155" t="s">
        <v>62</v>
      </c>
      <c r="C32" s="160" t="s">
        <v>33</v>
      </c>
      <c r="D32" s="232" t="s">
        <v>63</v>
      </c>
      <c r="E32" s="153">
        <v>45108</v>
      </c>
      <c r="F32" s="149" t="s">
        <v>35</v>
      </c>
      <c r="G32" s="153" t="s">
        <v>35</v>
      </c>
      <c r="H32" s="153" t="s">
        <v>35</v>
      </c>
      <c r="I32" s="455" t="s">
        <v>36</v>
      </c>
      <c r="J32" s="161">
        <f>123450+231097</f>
        <v>354547</v>
      </c>
      <c r="K32" s="141">
        <f t="shared" si="4"/>
        <v>354547</v>
      </c>
      <c r="L32" s="472"/>
      <c r="M32" s="250"/>
      <c r="N32" s="30"/>
      <c r="O32" s="31"/>
      <c r="P32" s="31"/>
      <c r="Q32" s="31"/>
      <c r="R32" s="31"/>
      <c r="S32" s="31"/>
      <c r="T32" s="31"/>
      <c r="U32" s="31"/>
      <c r="V32" s="31"/>
      <c r="W32" s="31"/>
      <c r="X32" s="31"/>
      <c r="Y32" s="31"/>
      <c r="Z32" s="31"/>
      <c r="AA32" s="31"/>
      <c r="AB32" s="32"/>
      <c r="AC32" s="33"/>
      <c r="AD32" s="33"/>
      <c r="AE32" s="34"/>
      <c r="AF32" s="33"/>
      <c r="AG32" s="31"/>
      <c r="AH32" s="31"/>
      <c r="AI32" s="31"/>
      <c r="AJ32" s="31"/>
      <c r="AK32" s="31"/>
      <c r="AL32" s="31"/>
      <c r="AM32" s="31"/>
      <c r="AN32" s="31"/>
      <c r="AO32" s="32"/>
      <c r="AP32" s="35"/>
    </row>
    <row r="33" spans="1:46" s="333" customFormat="1" ht="31.5" thickBot="1">
      <c r="A33" s="328"/>
      <c r="B33" s="334" t="s">
        <v>353</v>
      </c>
      <c r="C33" s="160" t="s">
        <v>33</v>
      </c>
      <c r="D33" s="329" t="s">
        <v>34</v>
      </c>
      <c r="E33" s="337" t="s">
        <v>351</v>
      </c>
      <c r="F33" s="337" t="s">
        <v>35</v>
      </c>
      <c r="G33" s="337" t="s">
        <v>352</v>
      </c>
      <c r="H33" s="337" t="s">
        <v>35</v>
      </c>
      <c r="I33" s="460" t="s">
        <v>36</v>
      </c>
      <c r="J33" s="486">
        <v>999825</v>
      </c>
      <c r="K33" s="486">
        <f t="shared" si="4"/>
        <v>999825</v>
      </c>
      <c r="L33" s="472"/>
      <c r="M33" s="250"/>
      <c r="N33" s="331"/>
      <c r="O33" s="331"/>
      <c r="P33" s="331"/>
      <c r="Q33" s="331"/>
      <c r="R33" s="331"/>
      <c r="S33" s="331"/>
      <c r="T33" s="331"/>
      <c r="U33" s="331"/>
      <c r="V33" s="331"/>
      <c r="W33" s="331"/>
      <c r="X33" s="331"/>
      <c r="Y33" s="331"/>
      <c r="Z33" s="331"/>
      <c r="AA33" s="331"/>
      <c r="AB33" s="331"/>
      <c r="AC33" s="332"/>
      <c r="AD33" s="332"/>
      <c r="AE33" s="332"/>
      <c r="AF33" s="332"/>
      <c r="AG33" s="331"/>
      <c r="AH33" s="331"/>
      <c r="AI33" s="331"/>
      <c r="AJ33" s="331"/>
      <c r="AK33" s="331"/>
      <c r="AL33" s="331"/>
      <c r="AM33" s="331"/>
      <c r="AN33" s="331"/>
      <c r="AO33" s="331"/>
      <c r="AP33" s="331"/>
    </row>
    <row r="34" spans="1:46" ht="31.5" customHeight="1" thickBot="1">
      <c r="A34" s="269"/>
      <c r="B34" s="155" t="s">
        <v>64</v>
      </c>
      <c r="C34" s="160" t="s">
        <v>33</v>
      </c>
      <c r="D34" s="232" t="s">
        <v>63</v>
      </c>
      <c r="E34" s="149" t="s">
        <v>38</v>
      </c>
      <c r="F34" s="149" t="s">
        <v>35</v>
      </c>
      <c r="G34" s="153" t="s">
        <v>35</v>
      </c>
      <c r="H34" s="153" t="s">
        <v>35</v>
      </c>
      <c r="I34" s="455" t="s">
        <v>36</v>
      </c>
      <c r="J34" s="161">
        <v>504036.16</v>
      </c>
      <c r="K34" s="141">
        <f t="shared" si="4"/>
        <v>504036.16</v>
      </c>
      <c r="L34" s="472"/>
      <c r="M34" s="250"/>
      <c r="N34" s="30"/>
      <c r="O34" s="31"/>
      <c r="P34" s="31"/>
      <c r="Q34" s="31"/>
      <c r="R34" s="31"/>
      <c r="S34" s="31"/>
      <c r="T34" s="31"/>
      <c r="U34" s="31"/>
      <c r="V34" s="31"/>
      <c r="W34" s="31"/>
      <c r="X34" s="31"/>
      <c r="Y34" s="31"/>
      <c r="Z34" s="31"/>
      <c r="AA34" s="31"/>
      <c r="AB34" s="32"/>
      <c r="AC34" s="33"/>
      <c r="AD34" s="33"/>
      <c r="AE34" s="34"/>
      <c r="AF34" s="33"/>
      <c r="AG34" s="31"/>
      <c r="AH34" s="31"/>
      <c r="AI34" s="31"/>
      <c r="AJ34" s="31"/>
      <c r="AK34" s="31"/>
      <c r="AL34" s="31"/>
      <c r="AM34" s="31"/>
      <c r="AN34" s="31"/>
      <c r="AO34" s="32"/>
      <c r="AP34" s="35"/>
      <c r="AT34" s="422">
        <v>1800</v>
      </c>
    </row>
    <row r="35" spans="1:46" ht="31.5" customHeight="1" thickBot="1">
      <c r="A35" s="267"/>
      <c r="B35" s="155" t="s">
        <v>65</v>
      </c>
      <c r="C35" s="160" t="s">
        <v>33</v>
      </c>
      <c r="D35" s="232" t="s">
        <v>63</v>
      </c>
      <c r="E35" s="153">
        <v>44986</v>
      </c>
      <c r="F35" s="149" t="s">
        <v>35</v>
      </c>
      <c r="G35" s="153" t="s">
        <v>35</v>
      </c>
      <c r="H35" s="153" t="s">
        <v>35</v>
      </c>
      <c r="I35" s="455" t="s">
        <v>36</v>
      </c>
      <c r="J35" s="161">
        <f>522064.5</f>
        <v>522064.5</v>
      </c>
      <c r="K35" s="141">
        <f t="shared" si="4"/>
        <v>522064.5</v>
      </c>
      <c r="L35" s="472"/>
      <c r="M35" s="250"/>
      <c r="N35" s="30"/>
      <c r="O35" s="30"/>
      <c r="P35" s="30"/>
      <c r="Q35" s="30"/>
      <c r="R35" s="30"/>
      <c r="S35" s="30"/>
      <c r="T35" s="30"/>
      <c r="U35" s="30"/>
      <c r="V35" s="30"/>
      <c r="W35" s="30"/>
      <c r="X35" s="30"/>
      <c r="Y35" s="30"/>
      <c r="Z35" s="30"/>
      <c r="AA35" s="30"/>
      <c r="AB35" s="30"/>
      <c r="AC35" s="37"/>
      <c r="AD35" s="37"/>
      <c r="AE35" s="37"/>
      <c r="AF35" s="37"/>
      <c r="AG35" s="30"/>
      <c r="AH35" s="30"/>
      <c r="AI35" s="30"/>
      <c r="AJ35" s="30"/>
      <c r="AK35" s="30"/>
      <c r="AL35" s="30"/>
      <c r="AM35" s="30"/>
      <c r="AN35" s="30"/>
      <c r="AO35" s="30"/>
      <c r="AP35" s="30"/>
      <c r="AT35" s="423">
        <v>14400</v>
      </c>
    </row>
    <row r="36" spans="1:46" ht="31.5" customHeight="1" thickBot="1">
      <c r="A36" s="267"/>
      <c r="B36" s="155" t="s">
        <v>398</v>
      </c>
      <c r="C36" s="160" t="s">
        <v>33</v>
      </c>
      <c r="D36" s="232" t="s">
        <v>63</v>
      </c>
      <c r="E36" s="153">
        <v>45047</v>
      </c>
      <c r="F36" s="149" t="s">
        <v>35</v>
      </c>
      <c r="G36" s="149" t="s">
        <v>35</v>
      </c>
      <c r="H36" s="149" t="s">
        <v>35</v>
      </c>
      <c r="I36" s="455" t="s">
        <v>36</v>
      </c>
      <c r="J36" s="161">
        <v>265754.71000000002</v>
      </c>
      <c r="K36" s="141">
        <f t="shared" si="4"/>
        <v>265754.71000000002</v>
      </c>
      <c r="L36" s="472"/>
      <c r="M36" s="250"/>
      <c r="N36" s="30"/>
      <c r="O36" s="30"/>
      <c r="P36" s="30"/>
      <c r="Q36" s="30"/>
      <c r="R36" s="30"/>
      <c r="S36" s="30"/>
      <c r="T36" s="30"/>
      <c r="U36" s="30"/>
      <c r="V36" s="30"/>
      <c r="W36" s="30"/>
      <c r="X36" s="30"/>
      <c r="Y36" s="30"/>
      <c r="Z36" s="30"/>
      <c r="AA36" s="30"/>
      <c r="AB36" s="30"/>
      <c r="AC36" s="37"/>
      <c r="AD36" s="37"/>
      <c r="AE36" s="37"/>
      <c r="AF36" s="37"/>
      <c r="AG36" s="30"/>
      <c r="AH36" s="30"/>
      <c r="AI36" s="30"/>
      <c r="AJ36" s="30"/>
      <c r="AK36" s="30"/>
      <c r="AL36" s="30"/>
      <c r="AM36" s="30"/>
      <c r="AN36" s="30"/>
      <c r="AO36" s="30"/>
      <c r="AP36" s="30"/>
      <c r="AT36" s="423">
        <v>2400</v>
      </c>
    </row>
    <row r="37" spans="1:46" ht="31.5" customHeight="1" thickBot="1">
      <c r="A37" s="267"/>
      <c r="B37" s="421" t="s">
        <v>429</v>
      </c>
      <c r="C37" s="160" t="s">
        <v>56</v>
      </c>
      <c r="D37" s="353" t="s">
        <v>41</v>
      </c>
      <c r="E37" s="356" t="s">
        <v>431</v>
      </c>
      <c r="F37" s="356" t="s">
        <v>432</v>
      </c>
      <c r="G37" s="356" t="s">
        <v>432</v>
      </c>
      <c r="H37" s="356" t="s">
        <v>432</v>
      </c>
      <c r="I37" s="460" t="s">
        <v>36</v>
      </c>
      <c r="J37" s="484">
        <f>5332000+1711200+1317500+5381600+1681750+3499125</f>
        <v>18923175</v>
      </c>
      <c r="K37" s="484">
        <f t="shared" si="4"/>
        <v>18923175</v>
      </c>
      <c r="L37" s="472"/>
      <c r="M37" s="184" t="s">
        <v>430</v>
      </c>
      <c r="N37" s="299"/>
      <c r="O37" s="299"/>
      <c r="P37" s="299"/>
      <c r="Q37" s="299"/>
      <c r="R37" s="299"/>
      <c r="S37" s="299"/>
      <c r="T37" s="299"/>
      <c r="U37" s="299"/>
      <c r="V37" s="299"/>
      <c r="W37" s="299"/>
      <c r="X37" s="299"/>
      <c r="Y37" s="299"/>
      <c r="Z37" s="299"/>
      <c r="AA37" s="299"/>
      <c r="AB37" s="299"/>
      <c r="AC37" s="302"/>
      <c r="AD37" s="302"/>
      <c r="AE37" s="302"/>
      <c r="AF37" s="302"/>
      <c r="AG37" s="299"/>
      <c r="AH37" s="299"/>
      <c r="AI37" s="299"/>
      <c r="AJ37" s="299"/>
      <c r="AK37" s="299"/>
      <c r="AL37" s="299"/>
      <c r="AM37" s="299"/>
      <c r="AN37" s="299"/>
      <c r="AO37" s="299"/>
      <c r="AP37" s="299"/>
      <c r="AT37" s="423">
        <v>6000</v>
      </c>
    </row>
    <row r="38" spans="1:46" ht="31.5" customHeight="1" thickBot="1">
      <c r="A38" s="269"/>
      <c r="B38" s="166" t="s">
        <v>68</v>
      </c>
      <c r="C38" s="158"/>
      <c r="D38" s="158"/>
      <c r="E38" s="491"/>
      <c r="F38" s="491"/>
      <c r="G38" s="491"/>
      <c r="H38" s="491"/>
      <c r="I38" s="491"/>
      <c r="J38" s="485"/>
      <c r="K38" s="485"/>
      <c r="L38" s="137"/>
      <c r="M38" s="247"/>
      <c r="N38" s="30"/>
      <c r="O38" s="31"/>
      <c r="P38" s="31"/>
      <c r="Q38" s="31"/>
      <c r="R38" s="31"/>
      <c r="S38" s="31"/>
      <c r="T38" s="31"/>
      <c r="U38" s="31"/>
      <c r="V38" s="31"/>
      <c r="W38" s="31"/>
      <c r="X38" s="31"/>
      <c r="Y38" s="31"/>
      <c r="Z38" s="31"/>
      <c r="AA38" s="31"/>
      <c r="AB38" s="32"/>
      <c r="AC38" s="33"/>
      <c r="AD38" s="33"/>
      <c r="AE38" s="34"/>
      <c r="AF38" s="33"/>
      <c r="AG38" s="31"/>
      <c r="AH38" s="31"/>
      <c r="AI38" s="31"/>
      <c r="AJ38" s="31"/>
      <c r="AK38" s="31"/>
      <c r="AL38" s="31"/>
      <c r="AM38" s="31"/>
      <c r="AN38" s="31"/>
      <c r="AO38" s="32"/>
      <c r="AP38" s="35"/>
      <c r="AT38" s="423">
        <v>3200</v>
      </c>
    </row>
    <row r="39" spans="1:46" ht="31.5" customHeight="1" thickBot="1">
      <c r="A39" s="269"/>
      <c r="B39" s="167" t="s">
        <v>69</v>
      </c>
      <c r="C39" s="151" t="s">
        <v>56</v>
      </c>
      <c r="D39" s="163" t="s">
        <v>34</v>
      </c>
      <c r="E39" s="164">
        <v>45017</v>
      </c>
      <c r="F39" s="163" t="s">
        <v>321</v>
      </c>
      <c r="G39" s="164">
        <v>45017</v>
      </c>
      <c r="H39" s="164">
        <v>45017</v>
      </c>
      <c r="I39" s="458" t="s">
        <v>36</v>
      </c>
      <c r="J39" s="165">
        <v>572000</v>
      </c>
      <c r="K39" s="141">
        <f>J39</f>
        <v>572000</v>
      </c>
      <c r="L39" s="472"/>
      <c r="M39" s="250"/>
      <c r="N39" s="30"/>
      <c r="O39" s="31"/>
      <c r="P39" s="31"/>
      <c r="Q39" s="31"/>
      <c r="R39" s="31"/>
      <c r="S39" s="31"/>
      <c r="T39" s="31"/>
      <c r="U39" s="31"/>
      <c r="V39" s="31"/>
      <c r="W39" s="31"/>
      <c r="X39" s="31"/>
      <c r="Y39" s="31"/>
      <c r="Z39" s="31"/>
      <c r="AA39" s="31"/>
      <c r="AB39" s="32"/>
      <c r="AC39" s="33"/>
      <c r="AD39" s="33"/>
      <c r="AE39" s="34"/>
      <c r="AF39" s="33"/>
      <c r="AG39" s="31"/>
      <c r="AH39" s="31"/>
      <c r="AI39" s="31"/>
      <c r="AJ39" s="31"/>
      <c r="AK39" s="31"/>
      <c r="AL39" s="31"/>
      <c r="AM39" s="31"/>
      <c r="AN39" s="31"/>
      <c r="AO39" s="32"/>
      <c r="AP39" s="35"/>
      <c r="AT39" s="423">
        <v>2100</v>
      </c>
    </row>
    <row r="40" spans="1:46" ht="31.5" customHeight="1">
      <c r="A40" s="269"/>
      <c r="B40" s="167" t="s">
        <v>70</v>
      </c>
      <c r="C40" s="151" t="s">
        <v>40</v>
      </c>
      <c r="D40" s="163" t="s">
        <v>34</v>
      </c>
      <c r="E40" s="151" t="s">
        <v>35</v>
      </c>
      <c r="F40" s="151" t="s">
        <v>35</v>
      </c>
      <c r="G40" s="151" t="s">
        <v>35</v>
      </c>
      <c r="H40" s="151" t="s">
        <v>35</v>
      </c>
      <c r="I40" s="453" t="s">
        <v>36</v>
      </c>
      <c r="J40" s="141">
        <v>180000</v>
      </c>
      <c r="K40" s="141">
        <f>J40</f>
        <v>180000</v>
      </c>
      <c r="L40" s="472"/>
      <c r="M40" s="250"/>
      <c r="N40" s="30"/>
      <c r="O40" s="31"/>
      <c r="P40" s="31"/>
      <c r="Q40" s="31"/>
      <c r="R40" s="31"/>
      <c r="S40" s="31"/>
      <c r="T40" s="31"/>
      <c r="U40" s="31"/>
      <c r="V40" s="31"/>
      <c r="W40" s="31"/>
      <c r="X40" s="31"/>
      <c r="Y40" s="31"/>
      <c r="Z40" s="31"/>
      <c r="AA40" s="31"/>
      <c r="AB40" s="32"/>
      <c r="AC40" s="33"/>
      <c r="AD40" s="33"/>
      <c r="AE40" s="34"/>
      <c r="AF40" s="33"/>
      <c r="AG40" s="31"/>
      <c r="AH40" s="31"/>
      <c r="AI40" s="31"/>
      <c r="AJ40" s="31"/>
      <c r="AK40" s="31"/>
      <c r="AL40" s="31"/>
      <c r="AM40" s="31"/>
      <c r="AN40" s="31"/>
      <c r="AO40" s="32"/>
      <c r="AP40" s="35"/>
      <c r="AT40" s="424">
        <f>SUM(AT34:AT39)</f>
        <v>29900</v>
      </c>
    </row>
    <row r="41" spans="1:46" ht="31.5" customHeight="1">
      <c r="A41" s="269"/>
      <c r="B41" s="168" t="s">
        <v>71</v>
      </c>
      <c r="C41" s="169"/>
      <c r="D41" s="233"/>
      <c r="E41" s="169"/>
      <c r="F41" s="169"/>
      <c r="G41" s="169"/>
      <c r="H41" s="169"/>
      <c r="I41" s="459"/>
      <c r="J41" s="170"/>
      <c r="K41" s="170"/>
      <c r="L41" s="473"/>
      <c r="M41" s="251"/>
      <c r="N41" s="30"/>
      <c r="O41" s="31"/>
      <c r="P41" s="31"/>
      <c r="Q41" s="31"/>
      <c r="R41" s="31"/>
      <c r="S41" s="31"/>
      <c r="T41" s="31"/>
      <c r="U41" s="31"/>
      <c r="V41" s="31"/>
      <c r="W41" s="31"/>
      <c r="X41" s="31"/>
      <c r="Y41" s="31"/>
      <c r="Z41" s="31"/>
      <c r="AA41" s="31"/>
      <c r="AB41" s="32"/>
      <c r="AC41" s="33"/>
      <c r="AD41" s="33"/>
      <c r="AE41" s="34"/>
      <c r="AF41" s="33"/>
      <c r="AG41" s="31"/>
      <c r="AH41" s="31"/>
      <c r="AI41" s="31"/>
      <c r="AJ41" s="31"/>
      <c r="AK41" s="31"/>
      <c r="AL41" s="31"/>
      <c r="AM41" s="31"/>
      <c r="AN41" s="31"/>
      <c r="AO41" s="32"/>
      <c r="AP41" s="35"/>
    </row>
    <row r="42" spans="1:46" ht="31.5" customHeight="1">
      <c r="A42" s="269"/>
      <c r="B42" s="167" t="s">
        <v>72</v>
      </c>
      <c r="C42" s="151" t="s">
        <v>40</v>
      </c>
      <c r="D42" s="163" t="s">
        <v>34</v>
      </c>
      <c r="E42" s="151" t="s">
        <v>35</v>
      </c>
      <c r="F42" s="151" t="s">
        <v>35</v>
      </c>
      <c r="G42" s="151" t="s">
        <v>35</v>
      </c>
      <c r="H42" s="151" t="s">
        <v>35</v>
      </c>
      <c r="I42" s="453" t="s">
        <v>36</v>
      </c>
      <c r="J42" s="141">
        <v>450000</v>
      </c>
      <c r="K42" s="141">
        <f>J42</f>
        <v>450000</v>
      </c>
      <c r="L42" s="472"/>
      <c r="M42" s="250"/>
      <c r="N42" s="30"/>
      <c r="O42" s="31"/>
      <c r="P42" s="31"/>
      <c r="Q42" s="31"/>
      <c r="R42" s="31"/>
      <c r="S42" s="31"/>
      <c r="T42" s="31"/>
      <c r="U42" s="31"/>
      <c r="V42" s="31"/>
      <c r="W42" s="31"/>
      <c r="X42" s="31"/>
      <c r="Y42" s="31"/>
      <c r="Z42" s="31"/>
      <c r="AA42" s="31"/>
      <c r="AB42" s="32"/>
      <c r="AC42" s="33"/>
      <c r="AD42" s="33"/>
      <c r="AE42" s="34"/>
      <c r="AF42" s="33"/>
      <c r="AG42" s="31"/>
      <c r="AH42" s="31"/>
      <c r="AI42" s="31"/>
      <c r="AJ42" s="31"/>
      <c r="AK42" s="31"/>
      <c r="AL42" s="31"/>
      <c r="AM42" s="31"/>
      <c r="AN42" s="31"/>
      <c r="AO42" s="32"/>
      <c r="AP42" s="35"/>
    </row>
    <row r="43" spans="1:46" ht="31.5" customHeight="1">
      <c r="A43" s="269"/>
      <c r="B43" s="150" t="s">
        <v>73</v>
      </c>
      <c r="C43" s="151" t="s">
        <v>40</v>
      </c>
      <c r="D43" s="163" t="s">
        <v>34</v>
      </c>
      <c r="E43" s="151" t="s">
        <v>35</v>
      </c>
      <c r="F43" s="151" t="s">
        <v>35</v>
      </c>
      <c r="G43" s="151" t="s">
        <v>35</v>
      </c>
      <c r="H43" s="151" t="s">
        <v>35</v>
      </c>
      <c r="I43" s="453" t="s">
        <v>36</v>
      </c>
      <c r="J43" s="141">
        <v>280000</v>
      </c>
      <c r="K43" s="141">
        <f>J43</f>
        <v>280000</v>
      </c>
      <c r="L43" s="472"/>
      <c r="M43" s="250"/>
      <c r="N43" s="299"/>
      <c r="O43" s="300"/>
      <c r="P43" s="300"/>
      <c r="Q43" s="300"/>
      <c r="R43" s="300"/>
      <c r="S43" s="300"/>
      <c r="T43" s="300"/>
      <c r="U43" s="300"/>
      <c r="V43" s="300"/>
      <c r="W43" s="300"/>
      <c r="X43" s="300"/>
      <c r="Y43" s="300"/>
      <c r="Z43" s="300"/>
      <c r="AA43" s="300"/>
      <c r="AB43" s="32"/>
      <c r="AC43" s="301"/>
      <c r="AD43" s="301"/>
      <c r="AE43" s="34"/>
      <c r="AF43" s="301"/>
      <c r="AG43" s="300"/>
      <c r="AH43" s="300"/>
      <c r="AI43" s="300"/>
      <c r="AJ43" s="300"/>
      <c r="AK43" s="300"/>
      <c r="AL43" s="300"/>
      <c r="AM43" s="300"/>
      <c r="AN43" s="300"/>
      <c r="AO43" s="32"/>
      <c r="AP43" s="35"/>
    </row>
    <row r="44" spans="1:46" ht="31.5" customHeight="1">
      <c r="A44" s="269"/>
      <c r="B44" s="150" t="s">
        <v>73</v>
      </c>
      <c r="C44" s="151" t="s">
        <v>40</v>
      </c>
      <c r="D44" s="163" t="s">
        <v>41</v>
      </c>
      <c r="E44" s="151" t="s">
        <v>74</v>
      </c>
      <c r="F44" s="151" t="s">
        <v>35</v>
      </c>
      <c r="G44" s="151" t="s">
        <v>35</v>
      </c>
      <c r="H44" s="151" t="s">
        <v>35</v>
      </c>
      <c r="I44" s="453" t="s">
        <v>36</v>
      </c>
      <c r="J44" s="141">
        <v>1199976</v>
      </c>
      <c r="K44" s="141">
        <f>J44</f>
        <v>1199976</v>
      </c>
      <c r="L44" s="472"/>
      <c r="M44" s="250"/>
      <c r="N44" s="30"/>
      <c r="O44" s="31"/>
      <c r="P44" s="31"/>
      <c r="Q44" s="31"/>
      <c r="R44" s="31"/>
      <c r="S44" s="31"/>
      <c r="T44" s="31"/>
      <c r="U44" s="31"/>
      <c r="V44" s="31"/>
      <c r="W44" s="31"/>
      <c r="X44" s="31"/>
      <c r="Y44" s="31"/>
      <c r="Z44" s="31"/>
      <c r="AA44" s="31"/>
      <c r="AB44" s="32"/>
      <c r="AC44" s="33"/>
      <c r="AD44" s="33"/>
      <c r="AE44" s="34"/>
      <c r="AF44" s="33"/>
      <c r="AG44" s="31"/>
      <c r="AH44" s="31"/>
      <c r="AI44" s="31"/>
      <c r="AJ44" s="31"/>
      <c r="AK44" s="31"/>
      <c r="AL44" s="31"/>
      <c r="AM44" s="31"/>
      <c r="AN44" s="31"/>
      <c r="AO44" s="32"/>
      <c r="AP44" s="35"/>
    </row>
    <row r="45" spans="1:46" s="341" customFormat="1" ht="31.5" customHeight="1">
      <c r="A45" s="338"/>
      <c r="B45" s="339" t="s">
        <v>371</v>
      </c>
      <c r="C45" s="337" t="s">
        <v>350</v>
      </c>
      <c r="D45" s="336" t="s">
        <v>34</v>
      </c>
      <c r="E45" s="337" t="s">
        <v>351</v>
      </c>
      <c r="F45" s="353" t="s">
        <v>35</v>
      </c>
      <c r="G45" s="354" t="s">
        <v>35</v>
      </c>
      <c r="H45" s="354" t="s">
        <v>35</v>
      </c>
      <c r="I45" s="460" t="s">
        <v>36</v>
      </c>
      <c r="J45" s="486">
        <v>40000</v>
      </c>
      <c r="K45" s="486">
        <f>J45</f>
        <v>40000</v>
      </c>
      <c r="L45" s="472"/>
      <c r="M45" s="250"/>
      <c r="N45" s="313"/>
      <c r="O45" s="314"/>
      <c r="P45" s="314"/>
      <c r="Q45" s="314"/>
      <c r="R45" s="314"/>
      <c r="S45" s="314"/>
      <c r="T45" s="314"/>
      <c r="U45" s="314"/>
      <c r="V45" s="314"/>
      <c r="W45" s="314"/>
      <c r="X45" s="314"/>
      <c r="Y45" s="314"/>
      <c r="Z45" s="314"/>
      <c r="AA45" s="314"/>
      <c r="AB45" s="19"/>
      <c r="AC45" s="315"/>
      <c r="AD45" s="315"/>
      <c r="AE45" s="21"/>
      <c r="AF45" s="315"/>
      <c r="AG45" s="314"/>
      <c r="AH45" s="314"/>
      <c r="AI45" s="314"/>
      <c r="AJ45" s="314"/>
      <c r="AK45" s="314"/>
      <c r="AL45" s="314"/>
      <c r="AM45" s="314"/>
      <c r="AN45" s="314"/>
      <c r="AO45" s="19"/>
      <c r="AP45" s="22"/>
      <c r="AQ45"/>
    </row>
    <row r="46" spans="1:46" s="341" customFormat="1" ht="31.5" customHeight="1">
      <c r="A46" s="338"/>
      <c r="B46" s="339" t="s">
        <v>371</v>
      </c>
      <c r="C46" s="337" t="s">
        <v>350</v>
      </c>
      <c r="D46" s="336" t="s">
        <v>34</v>
      </c>
      <c r="E46" s="378" t="s">
        <v>370</v>
      </c>
      <c r="F46" s="353" t="s">
        <v>35</v>
      </c>
      <c r="G46" s="354" t="s">
        <v>35</v>
      </c>
      <c r="H46" s="354" t="s">
        <v>35</v>
      </c>
      <c r="I46" s="460" t="s">
        <v>36</v>
      </c>
      <c r="J46" s="486">
        <v>299994</v>
      </c>
      <c r="K46" s="486">
        <f t="shared" ref="K46:K52" si="5">J46</f>
        <v>299994</v>
      </c>
      <c r="L46" s="472"/>
      <c r="M46" s="250"/>
      <c r="N46" s="313"/>
      <c r="O46" s="314"/>
      <c r="P46" s="314"/>
      <c r="Q46" s="314"/>
      <c r="R46" s="314"/>
      <c r="S46" s="314"/>
      <c r="T46" s="314"/>
      <c r="U46" s="314"/>
      <c r="V46" s="314"/>
      <c r="W46" s="314"/>
      <c r="X46" s="314"/>
      <c r="Y46" s="314"/>
      <c r="Z46" s="314"/>
      <c r="AA46" s="314"/>
      <c r="AB46" s="19"/>
      <c r="AC46" s="315"/>
      <c r="AD46" s="315"/>
      <c r="AE46" s="21"/>
      <c r="AF46" s="315"/>
      <c r="AG46" s="314"/>
      <c r="AH46" s="314"/>
      <c r="AI46" s="314"/>
      <c r="AJ46" s="314"/>
      <c r="AK46" s="314"/>
      <c r="AL46" s="314"/>
      <c r="AM46" s="314"/>
      <c r="AN46" s="314"/>
      <c r="AO46" s="19"/>
      <c r="AP46" s="22"/>
      <c r="AQ46"/>
    </row>
    <row r="47" spans="1:46" s="341" customFormat="1" ht="31.5" customHeight="1">
      <c r="A47" s="338"/>
      <c r="B47" s="339" t="s">
        <v>371</v>
      </c>
      <c r="C47" s="337" t="s">
        <v>350</v>
      </c>
      <c r="D47" s="336" t="s">
        <v>34</v>
      </c>
      <c r="E47" s="151" t="s">
        <v>35</v>
      </c>
      <c r="F47" s="376" t="s">
        <v>35</v>
      </c>
      <c r="G47" s="377" t="s">
        <v>35</v>
      </c>
      <c r="H47" s="354" t="s">
        <v>35</v>
      </c>
      <c r="I47" s="460" t="s">
        <v>36</v>
      </c>
      <c r="J47" s="486">
        <v>44997</v>
      </c>
      <c r="K47" s="486">
        <f t="shared" si="5"/>
        <v>44997</v>
      </c>
      <c r="L47" s="472"/>
      <c r="M47" s="250"/>
      <c r="N47" s="313"/>
      <c r="O47" s="314"/>
      <c r="P47" s="314"/>
      <c r="Q47" s="314"/>
      <c r="R47" s="314"/>
      <c r="S47" s="314"/>
      <c r="T47" s="314"/>
      <c r="U47" s="314"/>
      <c r="V47" s="314"/>
      <c r="W47" s="314"/>
      <c r="X47" s="314"/>
      <c r="Y47" s="314"/>
      <c r="Z47" s="314"/>
      <c r="AA47" s="314"/>
      <c r="AB47" s="19"/>
      <c r="AC47" s="315"/>
      <c r="AD47" s="315"/>
      <c r="AE47" s="21"/>
      <c r="AF47" s="315"/>
      <c r="AG47" s="314"/>
      <c r="AH47" s="314"/>
      <c r="AI47" s="314"/>
      <c r="AJ47" s="314"/>
      <c r="AK47" s="314"/>
      <c r="AL47" s="314"/>
      <c r="AM47" s="314"/>
      <c r="AN47" s="314"/>
      <c r="AO47" s="19"/>
      <c r="AP47" s="22"/>
      <c r="AQ47"/>
    </row>
    <row r="48" spans="1:46" s="341" customFormat="1" ht="31.5" customHeight="1">
      <c r="A48" s="338"/>
      <c r="B48" s="380" t="s">
        <v>371</v>
      </c>
      <c r="C48" s="381" t="s">
        <v>394</v>
      </c>
      <c r="D48" s="382" t="s">
        <v>34</v>
      </c>
      <c r="E48" s="383" t="s">
        <v>370</v>
      </c>
      <c r="F48" s="384" t="s">
        <v>35</v>
      </c>
      <c r="G48" s="385" t="s">
        <v>35</v>
      </c>
      <c r="H48" s="385" t="s">
        <v>35</v>
      </c>
      <c r="I48" s="461" t="s">
        <v>36</v>
      </c>
      <c r="J48" s="486">
        <v>280000</v>
      </c>
      <c r="K48" s="486">
        <f t="shared" si="5"/>
        <v>280000</v>
      </c>
      <c r="L48" s="472"/>
      <c r="M48" s="250"/>
      <c r="N48" s="313"/>
      <c r="O48" s="314"/>
      <c r="P48" s="314"/>
      <c r="Q48" s="314"/>
      <c r="R48" s="314"/>
      <c r="S48" s="314"/>
      <c r="T48" s="314"/>
      <c r="U48" s="314"/>
      <c r="V48" s="314"/>
      <c r="W48" s="314"/>
      <c r="X48" s="314"/>
      <c r="Y48" s="314"/>
      <c r="Z48" s="314"/>
      <c r="AA48" s="314"/>
      <c r="AB48" s="19"/>
      <c r="AC48" s="315"/>
      <c r="AD48" s="315"/>
      <c r="AE48" s="21"/>
      <c r="AF48" s="315"/>
      <c r="AG48" s="314"/>
      <c r="AH48" s="314"/>
      <c r="AI48" s="314"/>
      <c r="AJ48" s="314"/>
      <c r="AK48" s="314"/>
      <c r="AL48" s="314"/>
      <c r="AM48" s="314"/>
      <c r="AN48" s="314"/>
      <c r="AO48" s="19"/>
      <c r="AP48" s="22"/>
      <c r="AQ48"/>
    </row>
    <row r="49" spans="1:44" s="341" customFormat="1" ht="31.5" customHeight="1">
      <c r="A49" s="338"/>
      <c r="B49" s="339" t="s">
        <v>371</v>
      </c>
      <c r="C49" s="337" t="s">
        <v>394</v>
      </c>
      <c r="D49" s="336" t="s">
        <v>34</v>
      </c>
      <c r="E49" s="362" t="s">
        <v>370</v>
      </c>
      <c r="F49" s="353" t="s">
        <v>35</v>
      </c>
      <c r="G49" s="354" t="s">
        <v>35</v>
      </c>
      <c r="H49" s="354" t="s">
        <v>35</v>
      </c>
      <c r="I49" s="460" t="s">
        <v>36</v>
      </c>
      <c r="J49" s="486">
        <v>250000</v>
      </c>
      <c r="K49" s="486">
        <f t="shared" si="5"/>
        <v>250000</v>
      </c>
      <c r="L49" s="472"/>
      <c r="M49" s="250"/>
      <c r="N49" s="313"/>
      <c r="O49" s="314"/>
      <c r="P49" s="314"/>
      <c r="Q49" s="314"/>
      <c r="R49" s="314"/>
      <c r="S49" s="314"/>
      <c r="T49" s="314"/>
      <c r="U49" s="314"/>
      <c r="V49" s="314"/>
      <c r="W49" s="314"/>
      <c r="X49" s="314"/>
      <c r="Y49" s="314"/>
      <c r="Z49" s="314"/>
      <c r="AA49" s="314"/>
      <c r="AB49" s="19"/>
      <c r="AC49" s="315"/>
      <c r="AD49" s="315"/>
      <c r="AE49" s="21"/>
      <c r="AF49" s="315"/>
      <c r="AG49" s="314"/>
      <c r="AH49" s="314"/>
      <c r="AI49" s="314"/>
      <c r="AJ49" s="314"/>
      <c r="AK49" s="314"/>
      <c r="AL49" s="314"/>
      <c r="AM49" s="314"/>
      <c r="AN49" s="314"/>
      <c r="AO49" s="19"/>
      <c r="AP49" s="22"/>
      <c r="AQ49"/>
    </row>
    <row r="50" spans="1:44" s="341" customFormat="1" ht="31.5" customHeight="1" thickBot="1">
      <c r="A50" s="338"/>
      <c r="B50" s="339" t="s">
        <v>371</v>
      </c>
      <c r="C50" s="337" t="s">
        <v>394</v>
      </c>
      <c r="D50" s="336" t="s">
        <v>34</v>
      </c>
      <c r="E50" s="362" t="s">
        <v>375</v>
      </c>
      <c r="F50" s="353" t="s">
        <v>35</v>
      </c>
      <c r="G50" s="354" t="s">
        <v>35</v>
      </c>
      <c r="H50" s="354" t="s">
        <v>35</v>
      </c>
      <c r="I50" s="460" t="s">
        <v>36</v>
      </c>
      <c r="J50" s="486">
        <v>380000</v>
      </c>
      <c r="K50" s="486">
        <f t="shared" si="5"/>
        <v>380000</v>
      </c>
      <c r="L50" s="472"/>
      <c r="M50" s="250"/>
      <c r="N50" s="313"/>
      <c r="O50" s="314"/>
      <c r="P50" s="314"/>
      <c r="Q50" s="314"/>
      <c r="R50" s="314"/>
      <c r="S50" s="314"/>
      <c r="T50" s="314"/>
      <c r="U50" s="314"/>
      <c r="V50" s="314"/>
      <c r="W50" s="314"/>
      <c r="X50" s="314"/>
      <c r="Y50" s="314"/>
      <c r="Z50" s="314"/>
      <c r="AA50" s="314"/>
      <c r="AB50" s="19"/>
      <c r="AC50" s="315"/>
      <c r="AD50" s="315"/>
      <c r="AE50" s="21"/>
      <c r="AF50" s="315"/>
      <c r="AG50" s="314"/>
      <c r="AH50" s="314"/>
      <c r="AI50" s="314"/>
      <c r="AJ50" s="314"/>
      <c r="AK50" s="314"/>
      <c r="AL50" s="314"/>
      <c r="AM50" s="314"/>
      <c r="AN50" s="314"/>
      <c r="AO50" s="19"/>
      <c r="AP50" s="22"/>
      <c r="AQ50"/>
    </row>
    <row r="51" spans="1:44" s="341" customFormat="1" ht="31.5" customHeight="1" thickBot="1">
      <c r="A51" s="338"/>
      <c r="B51" s="386" t="s">
        <v>371</v>
      </c>
      <c r="C51" s="387" t="s">
        <v>394</v>
      </c>
      <c r="D51" s="388" t="s">
        <v>34</v>
      </c>
      <c r="E51" s="379" t="s">
        <v>395</v>
      </c>
      <c r="F51" s="376" t="s">
        <v>35</v>
      </c>
      <c r="G51" s="377" t="s">
        <v>35</v>
      </c>
      <c r="H51" s="377" t="s">
        <v>35</v>
      </c>
      <c r="I51" s="462" t="s">
        <v>36</v>
      </c>
      <c r="J51" s="486">
        <v>200000</v>
      </c>
      <c r="K51" s="486">
        <f t="shared" si="5"/>
        <v>200000</v>
      </c>
      <c r="L51" s="472"/>
      <c r="M51" s="250"/>
      <c r="N51" s="313"/>
      <c r="O51" s="314"/>
      <c r="P51" s="314"/>
      <c r="Q51" s="314"/>
      <c r="R51" s="314"/>
      <c r="S51" s="314"/>
      <c r="T51" s="314"/>
      <c r="U51" s="314"/>
      <c r="V51" s="314"/>
      <c r="W51" s="314"/>
      <c r="X51" s="314"/>
      <c r="Y51" s="314"/>
      <c r="Z51" s="314"/>
      <c r="AA51" s="314"/>
      <c r="AB51" s="19"/>
      <c r="AC51" s="315"/>
      <c r="AD51" s="315"/>
      <c r="AE51" s="21"/>
      <c r="AF51" s="315"/>
      <c r="AG51" s="314"/>
      <c r="AH51" s="314"/>
      <c r="AI51" s="314"/>
      <c r="AJ51" s="314"/>
      <c r="AK51" s="314"/>
      <c r="AL51" s="314"/>
      <c r="AM51" s="314"/>
      <c r="AN51" s="314"/>
      <c r="AO51" s="19"/>
      <c r="AP51" s="22"/>
      <c r="AQ51"/>
      <c r="AR51" s="445">
        <v>168740</v>
      </c>
    </row>
    <row r="52" spans="1:44" s="341" customFormat="1" ht="31.5" customHeight="1" thickBot="1">
      <c r="A52" s="338"/>
      <c r="B52" s="386" t="s">
        <v>371</v>
      </c>
      <c r="C52" s="436" t="s">
        <v>60</v>
      </c>
      <c r="D52" s="388" t="s">
        <v>34</v>
      </c>
      <c r="E52" s="444" t="s">
        <v>395</v>
      </c>
      <c r="F52" s="437" t="s">
        <v>35</v>
      </c>
      <c r="G52" s="370" t="s">
        <v>35</v>
      </c>
      <c r="H52" s="438" t="s">
        <v>35</v>
      </c>
      <c r="I52" s="462" t="s">
        <v>36</v>
      </c>
      <c r="J52" s="486">
        <v>135000</v>
      </c>
      <c r="K52" s="486">
        <f t="shared" si="5"/>
        <v>135000</v>
      </c>
      <c r="L52" s="472"/>
      <c r="M52" s="344" t="s">
        <v>440</v>
      </c>
      <c r="N52" s="313"/>
      <c r="O52" s="314"/>
      <c r="P52" s="314"/>
      <c r="Q52" s="314"/>
      <c r="R52" s="314"/>
      <c r="S52" s="314"/>
      <c r="T52" s="314"/>
      <c r="U52" s="314"/>
      <c r="V52" s="314"/>
      <c r="W52" s="314"/>
      <c r="X52" s="314"/>
      <c r="Y52" s="314"/>
      <c r="Z52" s="314"/>
      <c r="AA52" s="314"/>
      <c r="AB52" s="19"/>
      <c r="AC52" s="315"/>
      <c r="AD52" s="315"/>
      <c r="AE52" s="21"/>
      <c r="AF52" s="315"/>
      <c r="AG52" s="314"/>
      <c r="AH52" s="314"/>
      <c r="AI52" s="314"/>
      <c r="AJ52" s="314"/>
      <c r="AK52" s="314"/>
      <c r="AL52" s="314"/>
      <c r="AM52" s="314"/>
      <c r="AN52" s="314"/>
      <c r="AO52" s="19"/>
      <c r="AP52" s="22"/>
      <c r="AQ52"/>
      <c r="AR52" s="446">
        <v>12540</v>
      </c>
    </row>
    <row r="53" spans="1:44" ht="31.5" customHeight="1" thickBot="1">
      <c r="A53" s="267"/>
      <c r="B53" s="386" t="s">
        <v>371</v>
      </c>
      <c r="C53" s="151" t="s">
        <v>56</v>
      </c>
      <c r="D53" s="388" t="s">
        <v>34</v>
      </c>
      <c r="E53" s="362" t="s">
        <v>434</v>
      </c>
      <c r="F53" s="151" t="s">
        <v>35</v>
      </c>
      <c r="G53" s="164">
        <v>45017</v>
      </c>
      <c r="H53" s="164">
        <v>45017</v>
      </c>
      <c r="I53" s="458" t="s">
        <v>36</v>
      </c>
      <c r="J53" s="165">
        <f>100000+20000+99998+569996</f>
        <v>789994</v>
      </c>
      <c r="K53" s="141">
        <f>J53</f>
        <v>789994</v>
      </c>
      <c r="L53" s="470"/>
      <c r="M53" s="178" t="s">
        <v>435</v>
      </c>
      <c r="N53" s="17"/>
      <c r="O53" s="18"/>
      <c r="P53" s="18"/>
      <c r="Q53" s="18"/>
      <c r="R53" s="18"/>
      <c r="S53" s="18"/>
      <c r="T53" s="18"/>
      <c r="U53" s="18"/>
      <c r="V53" s="18"/>
      <c r="W53" s="18"/>
      <c r="X53" s="18"/>
      <c r="Y53" s="18"/>
      <c r="Z53" s="18"/>
      <c r="AA53" s="18"/>
      <c r="AB53" s="19"/>
      <c r="AC53" s="20"/>
      <c r="AD53" s="20"/>
      <c r="AE53" s="21"/>
      <c r="AF53" s="20"/>
      <c r="AG53" s="18"/>
      <c r="AH53" s="18"/>
      <c r="AI53" s="18"/>
      <c r="AJ53" s="18"/>
      <c r="AK53" s="18"/>
      <c r="AL53" s="18"/>
      <c r="AM53" s="18"/>
      <c r="AN53" s="18"/>
      <c r="AO53" s="19"/>
      <c r="AP53" s="22"/>
      <c r="AR53" s="446">
        <v>21225.599999999999</v>
      </c>
    </row>
    <row r="54" spans="1:44" ht="31.5" customHeight="1" thickBot="1">
      <c r="A54" s="269"/>
      <c r="B54" s="167" t="s">
        <v>75</v>
      </c>
      <c r="C54" s="151" t="s">
        <v>40</v>
      </c>
      <c r="D54" s="163" t="s">
        <v>34</v>
      </c>
      <c r="E54" s="151" t="s">
        <v>35</v>
      </c>
      <c r="F54" s="151" t="s">
        <v>35</v>
      </c>
      <c r="G54" s="151" t="s">
        <v>35</v>
      </c>
      <c r="H54" s="151" t="s">
        <v>35</v>
      </c>
      <c r="I54" s="453" t="s">
        <v>36</v>
      </c>
      <c r="J54" s="141">
        <v>500000</v>
      </c>
      <c r="K54" s="141">
        <f>J54</f>
        <v>500000</v>
      </c>
      <c r="L54" s="472"/>
      <c r="M54" s="250"/>
      <c r="N54" s="30"/>
      <c r="O54" s="31"/>
      <c r="P54" s="31"/>
      <c r="Q54" s="31"/>
      <c r="R54" s="31"/>
      <c r="S54" s="31"/>
      <c r="T54" s="31"/>
      <c r="U54" s="31"/>
      <c r="V54" s="31"/>
      <c r="W54" s="31"/>
      <c r="X54" s="31"/>
      <c r="Y54" s="31"/>
      <c r="Z54" s="31"/>
      <c r="AA54" s="31"/>
      <c r="AB54" s="32"/>
      <c r="AC54" s="33"/>
      <c r="AD54" s="33"/>
      <c r="AE54" s="34"/>
      <c r="AF54" s="33"/>
      <c r="AG54" s="31"/>
      <c r="AH54" s="31"/>
      <c r="AI54" s="31"/>
      <c r="AJ54" s="31"/>
      <c r="AK54" s="31"/>
      <c r="AL54" s="31"/>
      <c r="AM54" s="31"/>
      <c r="AN54" s="31"/>
      <c r="AO54" s="32"/>
      <c r="AP54" s="35"/>
      <c r="AR54" s="446">
        <v>2937</v>
      </c>
    </row>
    <row r="55" spans="1:44" ht="31.5" customHeight="1" thickBot="1">
      <c r="A55" s="373"/>
      <c r="B55" s="167" t="s">
        <v>75</v>
      </c>
      <c r="C55" s="151" t="s">
        <v>40</v>
      </c>
      <c r="D55" s="163" t="s">
        <v>34</v>
      </c>
      <c r="E55" s="151" t="s">
        <v>35</v>
      </c>
      <c r="F55" s="151" t="s">
        <v>35</v>
      </c>
      <c r="G55" s="151" t="s">
        <v>35</v>
      </c>
      <c r="H55" s="151" t="s">
        <v>35</v>
      </c>
      <c r="I55" s="453" t="s">
        <v>36</v>
      </c>
      <c r="J55" s="141">
        <v>250000</v>
      </c>
      <c r="K55" s="141">
        <f>J55</f>
        <v>250000</v>
      </c>
      <c r="L55" s="374"/>
      <c r="M55" s="375"/>
      <c r="N55" s="299"/>
      <c r="O55" s="300"/>
      <c r="P55" s="300"/>
      <c r="Q55" s="300"/>
      <c r="R55" s="300"/>
      <c r="S55" s="300"/>
      <c r="T55" s="300"/>
      <c r="U55" s="300"/>
      <c r="V55" s="300"/>
      <c r="W55" s="300"/>
      <c r="X55" s="300"/>
      <c r="Y55" s="300"/>
      <c r="Z55" s="300"/>
      <c r="AA55" s="300"/>
      <c r="AB55" s="32"/>
      <c r="AC55" s="301"/>
      <c r="AD55" s="301"/>
      <c r="AE55" s="34"/>
      <c r="AF55" s="301"/>
      <c r="AG55" s="300"/>
      <c r="AH55" s="300"/>
      <c r="AI55" s="300"/>
      <c r="AJ55" s="300"/>
      <c r="AK55" s="300"/>
      <c r="AL55" s="300"/>
      <c r="AM55" s="300"/>
      <c r="AN55" s="300"/>
      <c r="AO55" s="32"/>
      <c r="AP55" s="35"/>
      <c r="AR55" s="446">
        <v>27027</v>
      </c>
    </row>
    <row r="56" spans="1:44" s="341" customFormat="1" ht="31.5" customHeight="1" thickBot="1">
      <c r="A56" s="335"/>
      <c r="B56" s="335" t="s">
        <v>372</v>
      </c>
      <c r="C56" s="337" t="s">
        <v>350</v>
      </c>
      <c r="D56" s="336" t="s">
        <v>34</v>
      </c>
      <c r="E56" s="337" t="s">
        <v>351</v>
      </c>
      <c r="F56" s="353" t="s">
        <v>35</v>
      </c>
      <c r="G56" s="354" t="s">
        <v>35</v>
      </c>
      <c r="H56" s="354" t="s">
        <v>35</v>
      </c>
      <c r="I56" s="460" t="s">
        <v>36</v>
      </c>
      <c r="J56" s="486">
        <v>65000</v>
      </c>
      <c r="K56" s="486">
        <f>J56</f>
        <v>65000</v>
      </c>
      <c r="L56" s="137"/>
      <c r="M56" s="247"/>
      <c r="N56" s="17"/>
      <c r="O56" s="18"/>
      <c r="P56" s="18"/>
      <c r="Q56" s="18"/>
      <c r="R56" s="18"/>
      <c r="S56" s="18"/>
      <c r="T56" s="18"/>
      <c r="U56" s="18"/>
      <c r="V56" s="18"/>
      <c r="W56" s="18"/>
      <c r="X56" s="18"/>
      <c r="Y56" s="18"/>
      <c r="Z56" s="18"/>
      <c r="AA56" s="18"/>
      <c r="AB56" s="19"/>
      <c r="AC56" s="20"/>
      <c r="AD56" s="20"/>
      <c r="AE56" s="21"/>
      <c r="AF56" s="20"/>
      <c r="AG56" s="18"/>
      <c r="AH56" s="18"/>
      <c r="AI56" s="18"/>
      <c r="AJ56" s="18"/>
      <c r="AK56" s="18"/>
      <c r="AL56" s="18"/>
      <c r="AM56" s="18"/>
      <c r="AN56" s="18"/>
      <c r="AO56" s="19"/>
      <c r="AP56" s="22"/>
      <c r="AR56" s="446">
        <v>9240</v>
      </c>
    </row>
    <row r="57" spans="1:44" ht="31.5" customHeight="1" thickBot="1">
      <c r="A57" s="269"/>
      <c r="B57" s="171" t="s">
        <v>362</v>
      </c>
      <c r="C57" s="158"/>
      <c r="D57" s="158"/>
      <c r="E57" s="491"/>
      <c r="F57" s="491"/>
      <c r="G57" s="491"/>
      <c r="H57" s="491"/>
      <c r="I57" s="491"/>
      <c r="J57" s="485"/>
      <c r="K57" s="485"/>
      <c r="L57" s="137"/>
      <c r="M57" s="247"/>
      <c r="N57" s="30"/>
      <c r="O57" s="31"/>
      <c r="P57" s="31"/>
      <c r="Q57" s="31"/>
      <c r="R57" s="31"/>
      <c r="S57" s="31"/>
      <c r="T57" s="31"/>
      <c r="U57" s="31"/>
      <c r="V57" s="31"/>
      <c r="W57" s="31"/>
      <c r="X57" s="31"/>
      <c r="Y57" s="31"/>
      <c r="Z57" s="31"/>
      <c r="AA57" s="31"/>
      <c r="AB57" s="32"/>
      <c r="AC57" s="33"/>
      <c r="AD57" s="33"/>
      <c r="AE57" s="34"/>
      <c r="AF57" s="33"/>
      <c r="AG57" s="31"/>
      <c r="AH57" s="31"/>
      <c r="AI57" s="31"/>
      <c r="AJ57" s="31"/>
      <c r="AK57" s="31"/>
      <c r="AL57" s="31"/>
      <c r="AM57" s="31"/>
      <c r="AN57" s="31"/>
      <c r="AO57" s="32"/>
      <c r="AP57" s="35"/>
      <c r="AR57" s="446">
        <v>77700</v>
      </c>
    </row>
    <row r="58" spans="1:44" ht="31.5" customHeight="1" thickBot="1">
      <c r="A58" s="269"/>
      <c r="B58" s="155" t="s">
        <v>76</v>
      </c>
      <c r="C58" s="160" t="s">
        <v>33</v>
      </c>
      <c r="D58" s="232" t="s">
        <v>34</v>
      </c>
      <c r="E58" s="149" t="s">
        <v>67</v>
      </c>
      <c r="F58" s="149" t="s">
        <v>35</v>
      </c>
      <c r="G58" s="153" t="s">
        <v>35</v>
      </c>
      <c r="H58" s="153" t="s">
        <v>35</v>
      </c>
      <c r="I58" s="455" t="s">
        <v>36</v>
      </c>
      <c r="J58" s="161">
        <f>547387+11000+9500+15000+7500+4500+25000+680000+28000+51360</f>
        <v>1379247</v>
      </c>
      <c r="K58" s="141">
        <f>J58</f>
        <v>1379247</v>
      </c>
      <c r="L58" s="472"/>
      <c r="M58" s="250"/>
      <c r="N58" s="30"/>
      <c r="O58" s="31"/>
      <c r="P58" s="31"/>
      <c r="Q58" s="31"/>
      <c r="R58" s="31"/>
      <c r="S58" s="31"/>
      <c r="T58" s="31"/>
      <c r="U58" s="31"/>
      <c r="V58" s="31"/>
      <c r="W58" s="31"/>
      <c r="X58" s="31"/>
      <c r="Y58" s="31"/>
      <c r="Z58" s="31"/>
      <c r="AA58" s="31"/>
      <c r="AB58" s="32"/>
      <c r="AC58" s="33"/>
      <c r="AD58" s="33"/>
      <c r="AE58" s="34"/>
      <c r="AF58" s="33"/>
      <c r="AG58" s="31"/>
      <c r="AH58" s="31"/>
      <c r="AI58" s="31"/>
      <c r="AJ58" s="31"/>
      <c r="AK58" s="31"/>
      <c r="AL58" s="31"/>
      <c r="AM58" s="31"/>
      <c r="AN58" s="31"/>
      <c r="AO58" s="32"/>
      <c r="AP58" s="35"/>
      <c r="AR58" s="446">
        <v>25000</v>
      </c>
    </row>
    <row r="59" spans="1:44" ht="31.5" customHeight="1" thickBot="1">
      <c r="A59" s="269"/>
      <c r="B59" s="155" t="s">
        <v>361</v>
      </c>
      <c r="C59" s="160" t="s">
        <v>33</v>
      </c>
      <c r="D59" s="232" t="s">
        <v>63</v>
      </c>
      <c r="E59" s="153">
        <v>45200</v>
      </c>
      <c r="F59" s="149" t="s">
        <v>35</v>
      </c>
      <c r="G59" s="153" t="s">
        <v>35</v>
      </c>
      <c r="H59" s="153" t="s">
        <v>35</v>
      </c>
      <c r="I59" s="455" t="s">
        <v>36</v>
      </c>
      <c r="J59" s="161">
        <v>6980</v>
      </c>
      <c r="K59" s="141">
        <f>J59</f>
        <v>6980</v>
      </c>
      <c r="L59" s="472"/>
      <c r="M59" s="250"/>
      <c r="N59" s="299"/>
      <c r="O59" s="300"/>
      <c r="P59" s="300"/>
      <c r="Q59" s="300"/>
      <c r="R59" s="300"/>
      <c r="S59" s="300"/>
      <c r="T59" s="300"/>
      <c r="U59" s="300"/>
      <c r="V59" s="300"/>
      <c r="W59" s="300"/>
      <c r="X59" s="300"/>
      <c r="Y59" s="300"/>
      <c r="Z59" s="300"/>
      <c r="AA59" s="300"/>
      <c r="AB59" s="32"/>
      <c r="AC59" s="301"/>
      <c r="AD59" s="301"/>
      <c r="AE59" s="34"/>
      <c r="AF59" s="301"/>
      <c r="AG59" s="300"/>
      <c r="AH59" s="300"/>
      <c r="AI59" s="300"/>
      <c r="AJ59" s="300"/>
      <c r="AK59" s="300"/>
      <c r="AL59" s="300"/>
      <c r="AM59" s="300"/>
      <c r="AN59" s="300"/>
      <c r="AO59" s="32"/>
      <c r="AP59" s="35"/>
      <c r="AR59" s="446">
        <v>2000</v>
      </c>
    </row>
    <row r="60" spans="1:44" ht="31.5" customHeight="1" thickBot="1">
      <c r="A60" s="269"/>
      <c r="B60" s="335" t="s">
        <v>363</v>
      </c>
      <c r="C60" s="160" t="s">
        <v>33</v>
      </c>
      <c r="D60" s="232" t="s">
        <v>63</v>
      </c>
      <c r="E60" s="356">
        <v>45200</v>
      </c>
      <c r="F60" s="354" t="s">
        <v>35</v>
      </c>
      <c r="G60" s="354" t="s">
        <v>35</v>
      </c>
      <c r="H60" s="354" t="s">
        <v>35</v>
      </c>
      <c r="I60" s="460" t="s">
        <v>36</v>
      </c>
      <c r="J60" s="486">
        <v>99600</v>
      </c>
      <c r="K60" s="486">
        <f t="shared" ref="K60:K64" si="6">J60</f>
        <v>99600</v>
      </c>
      <c r="L60" s="472"/>
      <c r="M60" s="250"/>
      <c r="N60" s="299"/>
      <c r="O60" s="300"/>
      <c r="P60" s="300"/>
      <c r="Q60" s="300"/>
      <c r="R60" s="300"/>
      <c r="S60" s="300"/>
      <c r="T60" s="300"/>
      <c r="U60" s="300"/>
      <c r="V60" s="300"/>
      <c r="W60" s="300"/>
      <c r="X60" s="300"/>
      <c r="Y60" s="300"/>
      <c r="Z60" s="300"/>
      <c r="AA60" s="300"/>
      <c r="AB60" s="32"/>
      <c r="AC60" s="301"/>
      <c r="AD60" s="301"/>
      <c r="AE60" s="34"/>
      <c r="AF60" s="301"/>
      <c r="AG60" s="300"/>
      <c r="AH60" s="300"/>
      <c r="AI60" s="300"/>
      <c r="AJ60" s="300"/>
      <c r="AK60" s="300"/>
      <c r="AL60" s="300"/>
      <c r="AM60" s="300"/>
      <c r="AN60" s="300"/>
      <c r="AO60" s="32"/>
      <c r="AP60" s="35"/>
      <c r="AR60" s="446">
        <v>36988.67</v>
      </c>
    </row>
    <row r="61" spans="1:44" ht="31.5" customHeight="1" thickBot="1">
      <c r="A61" s="269"/>
      <c r="B61" s="335" t="s">
        <v>367</v>
      </c>
      <c r="C61" s="160" t="s">
        <v>33</v>
      </c>
      <c r="D61" s="232" t="s">
        <v>63</v>
      </c>
      <c r="E61" s="366">
        <v>45200</v>
      </c>
      <c r="F61" s="367" t="s">
        <v>35</v>
      </c>
      <c r="G61" s="367" t="s">
        <v>35</v>
      </c>
      <c r="H61" s="368" t="s">
        <v>35</v>
      </c>
      <c r="I61" s="460" t="s">
        <v>36</v>
      </c>
      <c r="J61" s="486">
        <v>17150</v>
      </c>
      <c r="K61" s="486">
        <f t="shared" si="6"/>
        <v>17150</v>
      </c>
      <c r="L61" s="472"/>
      <c r="M61" s="250"/>
      <c r="N61" s="299"/>
      <c r="O61" s="300"/>
      <c r="P61" s="300"/>
      <c r="Q61" s="300"/>
      <c r="R61" s="300"/>
      <c r="S61" s="300"/>
      <c r="T61" s="300"/>
      <c r="U61" s="300"/>
      <c r="V61" s="300"/>
      <c r="W61" s="300"/>
      <c r="X61" s="300"/>
      <c r="Y61" s="300"/>
      <c r="Z61" s="300"/>
      <c r="AA61" s="300"/>
      <c r="AB61" s="32"/>
      <c r="AC61" s="301"/>
      <c r="AD61" s="301"/>
      <c r="AE61" s="34"/>
      <c r="AF61" s="301"/>
      <c r="AG61" s="300"/>
      <c r="AH61" s="300"/>
      <c r="AI61" s="300"/>
      <c r="AJ61" s="300"/>
      <c r="AK61" s="300"/>
      <c r="AL61" s="300"/>
      <c r="AM61" s="300"/>
      <c r="AN61" s="300"/>
      <c r="AO61" s="32"/>
      <c r="AP61" s="35"/>
      <c r="AR61" s="446">
        <v>24500</v>
      </c>
    </row>
    <row r="62" spans="1:44" ht="31.5" customHeight="1" thickBot="1">
      <c r="A62" s="269"/>
      <c r="B62" s="335" t="s">
        <v>367</v>
      </c>
      <c r="C62" s="160" t="s">
        <v>33</v>
      </c>
      <c r="D62" s="232" t="s">
        <v>63</v>
      </c>
      <c r="E62" s="369">
        <v>45200</v>
      </c>
      <c r="F62" s="370" t="s">
        <v>35</v>
      </c>
      <c r="G62" s="370" t="s">
        <v>35</v>
      </c>
      <c r="H62" s="371" t="s">
        <v>35</v>
      </c>
      <c r="I62" s="460" t="s">
        <v>36</v>
      </c>
      <c r="J62" s="486">
        <v>21400</v>
      </c>
      <c r="K62" s="486">
        <f t="shared" si="6"/>
        <v>21400</v>
      </c>
      <c r="L62" s="472"/>
      <c r="M62" s="250"/>
      <c r="N62" s="299"/>
      <c r="O62" s="300"/>
      <c r="P62" s="300"/>
      <c r="Q62" s="300"/>
      <c r="R62" s="300"/>
      <c r="S62" s="300"/>
      <c r="T62" s="300"/>
      <c r="U62" s="300"/>
      <c r="V62" s="300"/>
      <c r="W62" s="300"/>
      <c r="X62" s="300"/>
      <c r="Y62" s="300"/>
      <c r="Z62" s="300"/>
      <c r="AA62" s="300"/>
      <c r="AB62" s="32"/>
      <c r="AC62" s="301"/>
      <c r="AD62" s="301"/>
      <c r="AE62" s="34"/>
      <c r="AF62" s="301"/>
      <c r="AG62" s="300"/>
      <c r="AH62" s="300"/>
      <c r="AI62" s="300"/>
      <c r="AJ62" s="300"/>
      <c r="AK62" s="300"/>
      <c r="AL62" s="300"/>
      <c r="AM62" s="300"/>
      <c r="AN62" s="300"/>
      <c r="AO62" s="32"/>
      <c r="AP62" s="35"/>
      <c r="AR62" s="446">
        <v>87500</v>
      </c>
    </row>
    <row r="63" spans="1:44" ht="31.5" customHeight="1" thickBot="1">
      <c r="A63" s="269"/>
      <c r="B63" s="335" t="s">
        <v>373</v>
      </c>
      <c r="C63" s="335" t="s">
        <v>381</v>
      </c>
      <c r="D63" s="232" t="s">
        <v>63</v>
      </c>
      <c r="E63" s="409" t="s">
        <v>385</v>
      </c>
      <c r="F63" s="356" t="s">
        <v>35</v>
      </c>
      <c r="G63" s="356" t="s">
        <v>35</v>
      </c>
      <c r="H63" s="356" t="s">
        <v>35</v>
      </c>
      <c r="I63" s="460" t="s">
        <v>36</v>
      </c>
      <c r="J63" s="486">
        <v>557970</v>
      </c>
      <c r="K63" s="486">
        <f>J63</f>
        <v>557970</v>
      </c>
      <c r="L63" s="472"/>
      <c r="M63" s="250"/>
      <c r="N63" s="299"/>
      <c r="O63" s="300"/>
      <c r="P63" s="300"/>
      <c r="Q63" s="300"/>
      <c r="R63" s="300"/>
      <c r="S63" s="300"/>
      <c r="T63" s="300"/>
      <c r="U63" s="300"/>
      <c r="V63" s="300"/>
      <c r="W63" s="300"/>
      <c r="X63" s="300"/>
      <c r="Y63" s="300"/>
      <c r="Z63" s="300"/>
      <c r="AA63" s="300"/>
      <c r="AB63" s="32"/>
      <c r="AC63" s="301"/>
      <c r="AD63" s="301"/>
      <c r="AE63" s="34"/>
      <c r="AF63" s="301"/>
      <c r="AG63" s="300"/>
      <c r="AH63" s="300"/>
      <c r="AI63" s="300"/>
      <c r="AJ63" s="300"/>
      <c r="AK63" s="300"/>
      <c r="AL63" s="300"/>
      <c r="AM63" s="300"/>
      <c r="AN63" s="300"/>
      <c r="AO63" s="32"/>
      <c r="AP63" s="35"/>
      <c r="AR63" s="446">
        <v>70000</v>
      </c>
    </row>
    <row r="64" spans="1:44" ht="31.5" customHeight="1">
      <c r="A64" s="269"/>
      <c r="B64" s="338" t="s">
        <v>384</v>
      </c>
      <c r="C64" s="335" t="s">
        <v>381</v>
      </c>
      <c r="D64" s="232" t="s">
        <v>63</v>
      </c>
      <c r="E64" s="369" t="s">
        <v>382</v>
      </c>
      <c r="F64" s="370" t="s">
        <v>35</v>
      </c>
      <c r="G64" s="370" t="s">
        <v>35</v>
      </c>
      <c r="H64" s="371" t="s">
        <v>35</v>
      </c>
      <c r="I64" s="460" t="s">
        <v>36</v>
      </c>
      <c r="J64" s="486">
        <v>23080</v>
      </c>
      <c r="K64" s="486">
        <f t="shared" si="6"/>
        <v>23080</v>
      </c>
      <c r="L64" s="472"/>
      <c r="M64" s="250"/>
      <c r="N64" s="299"/>
      <c r="O64" s="300"/>
      <c r="P64" s="300"/>
      <c r="Q64" s="300"/>
      <c r="R64" s="300"/>
      <c r="S64" s="300"/>
      <c r="T64" s="300"/>
      <c r="U64" s="300"/>
      <c r="V64" s="300"/>
      <c r="W64" s="300"/>
      <c r="X64" s="300"/>
      <c r="Y64" s="300"/>
      <c r="Z64" s="300"/>
      <c r="AA64" s="300"/>
      <c r="AB64" s="32"/>
      <c r="AC64" s="301"/>
      <c r="AD64" s="301"/>
      <c r="AE64" s="34"/>
      <c r="AF64" s="301"/>
      <c r="AG64" s="300"/>
      <c r="AH64" s="300"/>
      <c r="AI64" s="300"/>
      <c r="AJ64" s="300"/>
      <c r="AK64" s="300"/>
      <c r="AL64" s="300"/>
      <c r="AM64" s="300"/>
      <c r="AN64" s="300"/>
      <c r="AO64" s="32"/>
      <c r="AP64" s="35"/>
      <c r="AR64" s="418">
        <f>SUM(AR51:AR63)</f>
        <v>565398.27</v>
      </c>
    </row>
    <row r="65" spans="1:47" ht="31.5" customHeight="1">
      <c r="A65" s="328"/>
      <c r="B65" s="335" t="s">
        <v>373</v>
      </c>
      <c r="C65" s="335" t="s">
        <v>381</v>
      </c>
      <c r="D65" s="232" t="s">
        <v>63</v>
      </c>
      <c r="E65" s="409" t="s">
        <v>385</v>
      </c>
      <c r="F65" s="356" t="s">
        <v>35</v>
      </c>
      <c r="G65" s="356" t="s">
        <v>35</v>
      </c>
      <c r="H65" s="356" t="s">
        <v>35</v>
      </c>
      <c r="I65" s="460" t="s">
        <v>36</v>
      </c>
      <c r="J65" s="486">
        <v>48750</v>
      </c>
      <c r="K65" s="486">
        <f>J65</f>
        <v>48750</v>
      </c>
      <c r="L65" s="472"/>
      <c r="M65" s="250"/>
      <c r="N65" s="299"/>
      <c r="O65" s="300"/>
      <c r="P65" s="300"/>
      <c r="Q65" s="300"/>
      <c r="R65" s="300"/>
      <c r="S65" s="300"/>
      <c r="T65" s="300"/>
      <c r="U65" s="300"/>
      <c r="V65" s="300"/>
      <c r="W65" s="300"/>
      <c r="X65" s="300"/>
      <c r="Y65" s="300"/>
      <c r="Z65" s="300"/>
      <c r="AA65" s="300"/>
      <c r="AB65" s="32"/>
      <c r="AC65" s="301"/>
      <c r="AD65" s="301"/>
      <c r="AE65" s="34"/>
      <c r="AF65" s="301"/>
      <c r="AG65" s="300"/>
      <c r="AH65" s="300"/>
      <c r="AI65" s="300"/>
      <c r="AJ65" s="300"/>
      <c r="AK65" s="300"/>
      <c r="AL65" s="300"/>
      <c r="AM65" s="300"/>
      <c r="AN65" s="300"/>
      <c r="AO65" s="32"/>
      <c r="AP65" s="35"/>
    </row>
    <row r="66" spans="1:47" ht="31.5" customHeight="1">
      <c r="A66" s="342"/>
      <c r="B66" s="335" t="s">
        <v>373</v>
      </c>
      <c r="C66" s="335" t="s">
        <v>381</v>
      </c>
      <c r="D66" s="232" t="s">
        <v>63</v>
      </c>
      <c r="E66" s="409" t="s">
        <v>385</v>
      </c>
      <c r="F66" s="356" t="s">
        <v>35</v>
      </c>
      <c r="G66" s="356" t="s">
        <v>35</v>
      </c>
      <c r="H66" s="356" t="s">
        <v>35</v>
      </c>
      <c r="I66" s="460" t="s">
        <v>36</v>
      </c>
      <c r="J66" s="486">
        <v>356400</v>
      </c>
      <c r="K66" s="486">
        <f>J66</f>
        <v>356400</v>
      </c>
      <c r="L66" s="472"/>
      <c r="M66" s="250"/>
      <c r="N66" s="299"/>
      <c r="O66" s="300"/>
      <c r="P66" s="300"/>
      <c r="Q66" s="300"/>
      <c r="R66" s="300"/>
      <c r="S66" s="300"/>
      <c r="T66" s="300"/>
      <c r="U66" s="300"/>
      <c r="V66" s="300"/>
      <c r="W66" s="300"/>
      <c r="X66" s="300"/>
      <c r="Y66" s="300"/>
      <c r="Z66" s="300"/>
      <c r="AA66" s="300"/>
      <c r="AB66" s="32"/>
      <c r="AC66" s="301"/>
      <c r="AD66" s="301"/>
      <c r="AE66" s="34"/>
      <c r="AF66" s="301"/>
      <c r="AG66" s="300"/>
      <c r="AH66" s="300"/>
      <c r="AI66" s="300"/>
      <c r="AJ66" s="300"/>
      <c r="AK66" s="300"/>
      <c r="AL66" s="300"/>
      <c r="AM66" s="300"/>
      <c r="AN66" s="300"/>
      <c r="AO66" s="32"/>
      <c r="AP66" s="35"/>
    </row>
    <row r="67" spans="1:47" ht="31.5" customHeight="1">
      <c r="A67" s="269"/>
      <c r="B67" s="155" t="s">
        <v>77</v>
      </c>
      <c r="C67" s="160" t="s">
        <v>33</v>
      </c>
      <c r="D67" s="232" t="s">
        <v>34</v>
      </c>
      <c r="E67" s="153">
        <v>45017</v>
      </c>
      <c r="F67" s="149" t="s">
        <v>35</v>
      </c>
      <c r="G67" s="153" t="s">
        <v>35</v>
      </c>
      <c r="H67" s="153" t="s">
        <v>35</v>
      </c>
      <c r="I67" s="455" t="s">
        <v>36</v>
      </c>
      <c r="J67" s="161">
        <v>36000</v>
      </c>
      <c r="K67" s="141">
        <f>J67</f>
        <v>36000</v>
      </c>
      <c r="L67" s="472"/>
      <c r="M67" s="250"/>
      <c r="N67" s="30"/>
      <c r="O67" s="31"/>
      <c r="P67" s="31"/>
      <c r="Q67" s="31"/>
      <c r="R67" s="31"/>
      <c r="S67" s="31"/>
      <c r="T67" s="31"/>
      <c r="U67" s="31"/>
      <c r="V67" s="31"/>
      <c r="W67" s="31"/>
      <c r="X67" s="31"/>
      <c r="Y67" s="31"/>
      <c r="Z67" s="31"/>
      <c r="AA67" s="31"/>
      <c r="AB67" s="32"/>
      <c r="AC67" s="33"/>
      <c r="AD67" s="33"/>
      <c r="AE67" s="34"/>
      <c r="AF67" s="33"/>
      <c r="AG67" s="31"/>
      <c r="AH67" s="31"/>
      <c r="AI67" s="31"/>
      <c r="AJ67" s="31"/>
      <c r="AK67" s="31"/>
      <c r="AL67" s="31"/>
      <c r="AM67" s="31"/>
      <c r="AN67" s="31"/>
      <c r="AO67" s="32"/>
      <c r="AP67" s="35"/>
    </row>
    <row r="68" spans="1:47" ht="31.5" customHeight="1" thickBot="1">
      <c r="A68" s="269"/>
      <c r="B68" s="172" t="s">
        <v>78</v>
      </c>
      <c r="C68" s="160" t="s">
        <v>33</v>
      </c>
      <c r="D68" s="232" t="s">
        <v>66</v>
      </c>
      <c r="E68" s="153" t="s">
        <v>79</v>
      </c>
      <c r="F68" s="149" t="s">
        <v>35</v>
      </c>
      <c r="G68" s="153" t="s">
        <v>35</v>
      </c>
      <c r="H68" s="153" t="s">
        <v>35</v>
      </c>
      <c r="I68" s="455" t="s">
        <v>36</v>
      </c>
      <c r="J68" s="161">
        <v>270000</v>
      </c>
      <c r="K68" s="141">
        <f>J68</f>
        <v>270000</v>
      </c>
      <c r="L68" s="472"/>
      <c r="M68" s="250"/>
      <c r="N68" s="30"/>
      <c r="O68" s="31"/>
      <c r="P68" s="31"/>
      <c r="Q68" s="31"/>
      <c r="R68" s="31"/>
      <c r="S68" s="31"/>
      <c r="T68" s="31"/>
      <c r="U68" s="31"/>
      <c r="V68" s="31"/>
      <c r="W68" s="31"/>
      <c r="X68" s="31"/>
      <c r="Y68" s="31"/>
      <c r="Z68" s="31"/>
      <c r="AA68" s="31"/>
      <c r="AB68" s="32"/>
      <c r="AC68" s="33"/>
      <c r="AD68" s="33"/>
      <c r="AE68" s="34"/>
      <c r="AF68" s="33"/>
      <c r="AG68" s="31"/>
      <c r="AH68" s="31"/>
      <c r="AI68" s="31"/>
      <c r="AJ68" s="31"/>
      <c r="AK68" s="31"/>
      <c r="AL68" s="31"/>
      <c r="AM68" s="31"/>
      <c r="AN68" s="31"/>
      <c r="AO68" s="32"/>
      <c r="AP68" s="35"/>
    </row>
    <row r="69" spans="1:47" ht="31.5" customHeight="1" thickBot="1">
      <c r="A69" s="269"/>
      <c r="B69" s="335" t="s">
        <v>373</v>
      </c>
      <c r="C69" s="337" t="s">
        <v>374</v>
      </c>
      <c r="D69" s="353" t="s">
        <v>34</v>
      </c>
      <c r="E69" s="362" t="s">
        <v>375</v>
      </c>
      <c r="F69" s="353" t="s">
        <v>35</v>
      </c>
      <c r="G69" s="354" t="s">
        <v>35</v>
      </c>
      <c r="H69" s="354" t="s">
        <v>35</v>
      </c>
      <c r="I69" s="460" t="s">
        <v>36</v>
      </c>
      <c r="J69" s="486">
        <v>297000</v>
      </c>
      <c r="K69" s="486">
        <f t="shared" ref="K69" si="7">J69</f>
        <v>297000</v>
      </c>
      <c r="L69" s="472"/>
      <c r="M69" s="250"/>
      <c r="N69" s="299"/>
      <c r="O69" s="300"/>
      <c r="P69" s="300"/>
      <c r="Q69" s="300"/>
      <c r="R69" s="300"/>
      <c r="S69" s="300"/>
      <c r="T69" s="300"/>
      <c r="U69" s="300"/>
      <c r="V69" s="300"/>
      <c r="W69" s="300"/>
      <c r="X69" s="300"/>
      <c r="Y69" s="300"/>
      <c r="Z69" s="300"/>
      <c r="AA69" s="300"/>
      <c r="AB69" s="32"/>
      <c r="AC69" s="301"/>
      <c r="AD69" s="301"/>
      <c r="AE69" s="34"/>
      <c r="AF69" s="301"/>
      <c r="AG69" s="300"/>
      <c r="AH69" s="300"/>
      <c r="AI69" s="300"/>
      <c r="AJ69" s="300"/>
      <c r="AK69" s="300"/>
      <c r="AL69" s="300"/>
      <c r="AM69" s="300"/>
      <c r="AN69" s="300"/>
      <c r="AO69" s="32"/>
      <c r="AP69" s="35"/>
      <c r="AU69" s="440">
        <v>1500</v>
      </c>
    </row>
    <row r="70" spans="1:47" ht="31.5" customHeight="1" thickBot="1">
      <c r="A70" s="267"/>
      <c r="B70" s="386" t="s">
        <v>436</v>
      </c>
      <c r="C70" s="151" t="s">
        <v>56</v>
      </c>
      <c r="D70" s="376" t="s">
        <v>34</v>
      </c>
      <c r="E70" s="362" t="s">
        <v>402</v>
      </c>
      <c r="F70" s="151" t="s">
        <v>35</v>
      </c>
      <c r="G70" s="164">
        <v>45017</v>
      </c>
      <c r="H70" s="164">
        <v>45017</v>
      </c>
      <c r="I70" s="458" t="s">
        <v>36</v>
      </c>
      <c r="J70" s="165">
        <f>100000</f>
        <v>100000</v>
      </c>
      <c r="K70" s="141">
        <f>J70</f>
        <v>100000</v>
      </c>
      <c r="L70" s="470"/>
      <c r="M70" s="178" t="s">
        <v>435</v>
      </c>
      <c r="N70" s="17"/>
      <c r="O70" s="18"/>
      <c r="P70" s="18"/>
      <c r="Q70" s="18"/>
      <c r="R70" s="18"/>
      <c r="S70" s="18"/>
      <c r="T70" s="18"/>
      <c r="U70" s="18"/>
      <c r="V70" s="18"/>
      <c r="W70" s="18"/>
      <c r="X70" s="18"/>
      <c r="Y70" s="18"/>
      <c r="Z70" s="18"/>
      <c r="AA70" s="18"/>
      <c r="AB70" s="19"/>
      <c r="AC70" s="20"/>
      <c r="AD70" s="20"/>
      <c r="AE70" s="21"/>
      <c r="AF70" s="20"/>
      <c r="AG70" s="18"/>
      <c r="AH70" s="18"/>
      <c r="AI70" s="18"/>
      <c r="AJ70" s="18"/>
      <c r="AK70" s="18"/>
      <c r="AL70" s="18"/>
      <c r="AM70" s="18"/>
      <c r="AN70" s="18"/>
      <c r="AO70" s="19"/>
      <c r="AP70" s="22"/>
      <c r="AU70" s="441">
        <v>1500</v>
      </c>
    </row>
    <row r="71" spans="1:47" s="408" customFormat="1" ht="47" thickBot="1">
      <c r="A71" s="335"/>
      <c r="B71" s="335" t="s">
        <v>373</v>
      </c>
      <c r="C71" s="337" t="s">
        <v>400</v>
      </c>
      <c r="D71" s="353" t="s">
        <v>63</v>
      </c>
      <c r="E71" s="362" t="s">
        <v>406</v>
      </c>
      <c r="F71" s="354" t="s">
        <v>35</v>
      </c>
      <c r="G71" s="354" t="s">
        <v>35</v>
      </c>
      <c r="H71" s="354" t="s">
        <v>35</v>
      </c>
      <c r="I71" s="460" t="s">
        <v>36</v>
      </c>
      <c r="J71" s="486">
        <f>SUM(52755+745947+105280+198206)</f>
        <v>1102188</v>
      </c>
      <c r="K71" s="486">
        <f>J71</f>
        <v>1102188</v>
      </c>
      <c r="L71" s="470"/>
      <c r="M71" s="344" t="s">
        <v>401</v>
      </c>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U71" s="441">
        <v>4500</v>
      </c>
    </row>
    <row r="72" spans="1:47" ht="31.5" customHeight="1" thickBot="1">
      <c r="A72" s="267"/>
      <c r="B72" s="171" t="s">
        <v>80</v>
      </c>
      <c r="C72" s="158"/>
      <c r="D72" s="158"/>
      <c r="E72" s="491"/>
      <c r="F72" s="491"/>
      <c r="G72" s="491"/>
      <c r="H72" s="491"/>
      <c r="I72" s="491"/>
      <c r="J72" s="485"/>
      <c r="K72" s="485"/>
      <c r="L72" s="470"/>
      <c r="M72" s="252"/>
      <c r="N72" s="17"/>
      <c r="O72" s="18"/>
      <c r="P72" s="18"/>
      <c r="Q72" s="18"/>
      <c r="R72" s="18"/>
      <c r="S72" s="18"/>
      <c r="T72" s="18"/>
      <c r="U72" s="18"/>
      <c r="V72" s="18"/>
      <c r="W72" s="18"/>
      <c r="X72" s="18"/>
      <c r="Y72" s="18"/>
      <c r="Z72" s="18"/>
      <c r="AA72" s="18"/>
      <c r="AB72" s="19"/>
      <c r="AC72" s="20"/>
      <c r="AD72" s="20"/>
      <c r="AE72" s="21"/>
      <c r="AF72" s="20"/>
      <c r="AG72" s="18"/>
      <c r="AH72" s="18"/>
      <c r="AI72" s="18"/>
      <c r="AJ72" s="18"/>
      <c r="AK72" s="18"/>
      <c r="AL72" s="18"/>
      <c r="AM72" s="18"/>
      <c r="AN72" s="18"/>
      <c r="AO72" s="19"/>
      <c r="AP72" s="22"/>
      <c r="AU72" s="395"/>
    </row>
    <row r="73" spans="1:47" ht="31.5" customHeight="1" thickBot="1">
      <c r="A73" s="267"/>
      <c r="B73" s="155" t="s">
        <v>81</v>
      </c>
      <c r="C73" s="160" t="s">
        <v>33</v>
      </c>
      <c r="D73" s="232" t="s">
        <v>34</v>
      </c>
      <c r="E73" s="173">
        <v>44986</v>
      </c>
      <c r="F73" s="149" t="s">
        <v>35</v>
      </c>
      <c r="G73" s="153" t="s">
        <v>35</v>
      </c>
      <c r="H73" s="153" t="s">
        <v>35</v>
      </c>
      <c r="I73" s="455" t="s">
        <v>36</v>
      </c>
      <c r="J73" s="161">
        <v>255154</v>
      </c>
      <c r="K73" s="141">
        <f t="shared" ref="K73:K79" si="8">J73</f>
        <v>255154</v>
      </c>
      <c r="L73" s="470"/>
      <c r="M73" s="252"/>
      <c r="N73" s="17"/>
      <c r="O73" s="18"/>
      <c r="P73" s="18"/>
      <c r="Q73" s="18"/>
      <c r="R73" s="18"/>
      <c r="S73" s="18"/>
      <c r="T73" s="18"/>
      <c r="U73" s="18"/>
      <c r="V73" s="18"/>
      <c r="W73" s="18"/>
      <c r="X73" s="18"/>
      <c r="Y73" s="18"/>
      <c r="Z73" s="18"/>
      <c r="AA73" s="18"/>
      <c r="AB73" s="19"/>
      <c r="AC73" s="20"/>
      <c r="AD73" s="20"/>
      <c r="AE73" s="21"/>
      <c r="AF73" s="20"/>
      <c r="AG73" s="18"/>
      <c r="AH73" s="18"/>
      <c r="AI73" s="18"/>
      <c r="AJ73" s="18"/>
      <c r="AK73" s="18"/>
      <c r="AL73" s="18"/>
      <c r="AM73" s="18"/>
      <c r="AN73" s="18"/>
      <c r="AO73" s="19"/>
      <c r="AP73" s="22"/>
      <c r="AU73" s="441">
        <v>2600</v>
      </c>
    </row>
    <row r="74" spans="1:47" ht="31.5" customHeight="1" thickBot="1">
      <c r="A74" s="267"/>
      <c r="B74" s="155" t="s">
        <v>82</v>
      </c>
      <c r="C74" s="160" t="s">
        <v>33</v>
      </c>
      <c r="D74" s="232" t="s">
        <v>34</v>
      </c>
      <c r="E74" s="149" t="s">
        <v>83</v>
      </c>
      <c r="F74" s="149" t="s">
        <v>35</v>
      </c>
      <c r="G74" s="153" t="s">
        <v>35</v>
      </c>
      <c r="H74" s="153" t="s">
        <v>35</v>
      </c>
      <c r="I74" s="455" t="s">
        <v>36</v>
      </c>
      <c r="J74" s="161">
        <v>313250</v>
      </c>
      <c r="K74" s="141">
        <f t="shared" si="8"/>
        <v>313250</v>
      </c>
      <c r="L74" s="470"/>
      <c r="M74" s="252"/>
      <c r="N74" s="17"/>
      <c r="O74" s="18"/>
      <c r="P74" s="18"/>
      <c r="Q74" s="18"/>
      <c r="R74" s="18"/>
      <c r="S74" s="18"/>
      <c r="T74" s="18"/>
      <c r="U74" s="18"/>
      <c r="V74" s="18"/>
      <c r="W74" s="18"/>
      <c r="X74" s="18"/>
      <c r="Y74" s="18"/>
      <c r="Z74" s="18"/>
      <c r="AA74" s="18"/>
      <c r="AB74" s="19"/>
      <c r="AC74" s="20"/>
      <c r="AD74" s="20"/>
      <c r="AE74" s="21"/>
      <c r="AF74" s="20"/>
      <c r="AG74" s="18"/>
      <c r="AH74" s="18"/>
      <c r="AI74" s="18"/>
      <c r="AJ74" s="18"/>
      <c r="AK74" s="18"/>
      <c r="AL74" s="18"/>
      <c r="AM74" s="18"/>
      <c r="AN74" s="18"/>
      <c r="AO74" s="19"/>
      <c r="AP74" s="22"/>
      <c r="AU74" s="442">
        <v>80</v>
      </c>
    </row>
    <row r="75" spans="1:47" ht="31.5" customHeight="1" thickBot="1">
      <c r="A75" s="267"/>
      <c r="B75" s="152" t="s">
        <v>84</v>
      </c>
      <c r="C75" s="160" t="s">
        <v>33</v>
      </c>
      <c r="D75" s="232" t="s">
        <v>34</v>
      </c>
      <c r="E75" s="149" t="s">
        <v>83</v>
      </c>
      <c r="F75" s="149" t="s">
        <v>35</v>
      </c>
      <c r="G75" s="153" t="s">
        <v>35</v>
      </c>
      <c r="H75" s="153" t="s">
        <v>35</v>
      </c>
      <c r="I75" s="455" t="s">
        <v>36</v>
      </c>
      <c r="J75" s="161">
        <f>112100+61000</f>
        <v>173100</v>
      </c>
      <c r="K75" s="141">
        <f t="shared" si="8"/>
        <v>173100</v>
      </c>
      <c r="L75" s="470"/>
      <c r="M75" s="252"/>
      <c r="N75" s="17"/>
      <c r="O75" s="18"/>
      <c r="P75" s="18"/>
      <c r="Q75" s="18"/>
      <c r="R75" s="18"/>
      <c r="S75" s="18"/>
      <c r="T75" s="18"/>
      <c r="U75" s="18"/>
      <c r="V75" s="18"/>
      <c r="W75" s="18"/>
      <c r="X75" s="18"/>
      <c r="Y75" s="18"/>
      <c r="Z75" s="18"/>
      <c r="AA75" s="18"/>
      <c r="AB75" s="19"/>
      <c r="AC75" s="20"/>
      <c r="AD75" s="20"/>
      <c r="AE75" s="21"/>
      <c r="AF75" s="20"/>
      <c r="AG75" s="18"/>
      <c r="AH75" s="18"/>
      <c r="AI75" s="18"/>
      <c r="AJ75" s="18"/>
      <c r="AK75" s="18"/>
      <c r="AL75" s="18"/>
      <c r="AM75" s="18"/>
      <c r="AN75" s="18"/>
      <c r="AO75" s="19"/>
      <c r="AP75" s="22"/>
      <c r="AU75" s="395"/>
    </row>
    <row r="76" spans="1:47" ht="31.5" customHeight="1" thickBot="1">
      <c r="A76" s="267"/>
      <c r="B76" s="155" t="s">
        <v>85</v>
      </c>
      <c r="C76" s="160" t="s">
        <v>33</v>
      </c>
      <c r="D76" s="232" t="s">
        <v>34</v>
      </c>
      <c r="E76" s="173">
        <v>44986</v>
      </c>
      <c r="F76" s="149" t="s">
        <v>35</v>
      </c>
      <c r="G76" s="153" t="s">
        <v>35</v>
      </c>
      <c r="H76" s="153" t="s">
        <v>35</v>
      </c>
      <c r="I76" s="455" t="s">
        <v>36</v>
      </c>
      <c r="J76" s="161">
        <v>107000</v>
      </c>
      <c r="K76" s="141">
        <f t="shared" si="8"/>
        <v>107000</v>
      </c>
      <c r="L76" s="470"/>
      <c r="M76" s="252" t="s">
        <v>88</v>
      </c>
      <c r="N76" s="17"/>
      <c r="O76" s="18"/>
      <c r="P76" s="18"/>
      <c r="Q76" s="18"/>
      <c r="R76" s="18"/>
      <c r="S76" s="18"/>
      <c r="T76" s="18"/>
      <c r="U76" s="18"/>
      <c r="V76" s="18"/>
      <c r="W76" s="18"/>
      <c r="X76" s="18"/>
      <c r="Y76" s="18"/>
      <c r="Z76" s="18"/>
      <c r="AA76" s="18"/>
      <c r="AB76" s="19"/>
      <c r="AC76" s="20"/>
      <c r="AD76" s="20"/>
      <c r="AE76" s="21"/>
      <c r="AF76" s="20"/>
      <c r="AG76" s="18"/>
      <c r="AH76" s="18"/>
      <c r="AI76" s="18"/>
      <c r="AJ76" s="18"/>
      <c r="AK76" s="18"/>
      <c r="AL76" s="18"/>
      <c r="AM76" s="18"/>
      <c r="AN76" s="18"/>
      <c r="AO76" s="19"/>
      <c r="AP76" s="22"/>
      <c r="AU76" s="442">
        <v>350</v>
      </c>
    </row>
    <row r="77" spans="1:47" ht="31.5" customHeight="1" thickBot="1">
      <c r="A77" s="267"/>
      <c r="B77" s="155" t="s">
        <v>86</v>
      </c>
      <c r="C77" s="160" t="s">
        <v>33</v>
      </c>
      <c r="D77" s="232" t="s">
        <v>34</v>
      </c>
      <c r="E77" s="173">
        <v>44986</v>
      </c>
      <c r="F77" s="149" t="s">
        <v>35</v>
      </c>
      <c r="G77" s="153" t="s">
        <v>35</v>
      </c>
      <c r="H77" s="153" t="s">
        <v>35</v>
      </c>
      <c r="I77" s="455" t="s">
        <v>36</v>
      </c>
      <c r="J77" s="161">
        <v>192650</v>
      </c>
      <c r="K77" s="141">
        <f t="shared" si="8"/>
        <v>192650</v>
      </c>
      <c r="L77" s="470"/>
      <c r="M77" s="178" t="s">
        <v>90</v>
      </c>
      <c r="N77" s="17"/>
      <c r="O77" s="18"/>
      <c r="P77" s="18"/>
      <c r="Q77" s="18"/>
      <c r="R77" s="18"/>
      <c r="S77" s="18"/>
      <c r="T77" s="18"/>
      <c r="U77" s="18"/>
      <c r="V77" s="18"/>
      <c r="W77" s="18"/>
      <c r="X77" s="18"/>
      <c r="Y77" s="18"/>
      <c r="Z77" s="18"/>
      <c r="AA77" s="18"/>
      <c r="AB77" s="19"/>
      <c r="AC77" s="20"/>
      <c r="AD77" s="20"/>
      <c r="AE77" s="21"/>
      <c r="AF77" s="20"/>
      <c r="AG77" s="18"/>
      <c r="AH77" s="18"/>
      <c r="AI77" s="18"/>
      <c r="AJ77" s="18"/>
      <c r="AK77" s="18"/>
      <c r="AL77" s="18"/>
      <c r="AM77" s="18"/>
      <c r="AN77" s="18"/>
      <c r="AO77" s="19"/>
      <c r="AP77" s="22"/>
      <c r="AU77" s="395"/>
    </row>
    <row r="78" spans="1:47" ht="31.5" customHeight="1" thickBot="1">
      <c r="A78" s="267"/>
      <c r="B78" s="155" t="s">
        <v>87</v>
      </c>
      <c r="C78" s="160" t="s">
        <v>33</v>
      </c>
      <c r="D78" s="232" t="s">
        <v>63</v>
      </c>
      <c r="E78" s="149" t="s">
        <v>38</v>
      </c>
      <c r="F78" s="149" t="s">
        <v>35</v>
      </c>
      <c r="G78" s="153" t="s">
        <v>35</v>
      </c>
      <c r="H78" s="153" t="s">
        <v>35</v>
      </c>
      <c r="I78" s="455" t="s">
        <v>36</v>
      </c>
      <c r="J78" s="161">
        <v>249149.07</v>
      </c>
      <c r="K78" s="141">
        <f t="shared" si="8"/>
        <v>249149.07</v>
      </c>
      <c r="L78" s="470"/>
      <c r="M78" s="178"/>
      <c r="N78" s="17"/>
      <c r="O78" s="18"/>
      <c r="P78" s="18"/>
      <c r="Q78" s="18"/>
      <c r="R78" s="18"/>
      <c r="S78" s="18"/>
      <c r="T78" s="18"/>
      <c r="U78" s="18"/>
      <c r="V78" s="18"/>
      <c r="W78" s="18"/>
      <c r="X78" s="18"/>
      <c r="Y78" s="18"/>
      <c r="Z78" s="18"/>
      <c r="AA78" s="18"/>
      <c r="AB78" s="19"/>
      <c r="AC78" s="20"/>
      <c r="AD78" s="20"/>
      <c r="AE78" s="21"/>
      <c r="AF78" s="20"/>
      <c r="AG78" s="18"/>
      <c r="AH78" s="18"/>
      <c r="AI78" s="18"/>
      <c r="AJ78" s="18"/>
      <c r="AK78" s="18"/>
      <c r="AL78" s="18"/>
      <c r="AM78" s="18"/>
      <c r="AN78" s="18"/>
      <c r="AO78" s="19"/>
      <c r="AP78" s="22"/>
      <c r="AU78" s="441">
        <v>1400</v>
      </c>
    </row>
    <row r="79" spans="1:47" ht="31.5" customHeight="1">
      <c r="A79" s="267"/>
      <c r="B79" s="155" t="s">
        <v>89</v>
      </c>
      <c r="C79" s="160" t="s">
        <v>33</v>
      </c>
      <c r="D79" s="232" t="s">
        <v>34</v>
      </c>
      <c r="E79" s="149" t="s">
        <v>38</v>
      </c>
      <c r="F79" s="149" t="s">
        <v>35</v>
      </c>
      <c r="G79" s="153" t="s">
        <v>35</v>
      </c>
      <c r="H79" s="153" t="s">
        <v>35</v>
      </c>
      <c r="I79" s="455" t="s">
        <v>36</v>
      </c>
      <c r="J79" s="161">
        <v>120557.15</v>
      </c>
      <c r="K79" s="141">
        <f t="shared" si="8"/>
        <v>120557.15</v>
      </c>
      <c r="L79" s="470"/>
      <c r="M79" s="178"/>
      <c r="N79" s="313"/>
      <c r="O79" s="314"/>
      <c r="P79" s="314"/>
      <c r="Q79" s="314"/>
      <c r="R79" s="314"/>
      <c r="S79" s="314"/>
      <c r="T79" s="314"/>
      <c r="U79" s="314"/>
      <c r="V79" s="314"/>
      <c r="W79" s="314"/>
      <c r="X79" s="314"/>
      <c r="Y79" s="314"/>
      <c r="Z79" s="314"/>
      <c r="AA79" s="314"/>
      <c r="AB79" s="19"/>
      <c r="AC79" s="315"/>
      <c r="AD79" s="315"/>
      <c r="AE79" s="21"/>
      <c r="AF79" s="315"/>
      <c r="AG79" s="314"/>
      <c r="AH79" s="314"/>
      <c r="AI79" s="314"/>
      <c r="AJ79" s="314"/>
      <c r="AK79" s="314"/>
      <c r="AL79" s="314"/>
      <c r="AM79" s="314"/>
      <c r="AN79" s="314"/>
      <c r="AO79" s="19"/>
      <c r="AP79" s="22"/>
      <c r="AU79" s="439">
        <f>SUM(AU69:AU78)</f>
        <v>11930</v>
      </c>
    </row>
    <row r="80" spans="1:47" ht="31.5" customHeight="1">
      <c r="A80" s="267"/>
      <c r="B80" s="155" t="s">
        <v>92</v>
      </c>
      <c r="C80" s="160" t="s">
        <v>33</v>
      </c>
      <c r="D80" s="232" t="s">
        <v>34</v>
      </c>
      <c r="E80" s="149" t="s">
        <v>93</v>
      </c>
      <c r="F80" s="149" t="s">
        <v>35</v>
      </c>
      <c r="G80" s="153" t="s">
        <v>35</v>
      </c>
      <c r="H80" s="153" t="s">
        <v>35</v>
      </c>
      <c r="I80" s="455" t="s">
        <v>36</v>
      </c>
      <c r="J80" s="161">
        <f>25000+50000+116372.6+388</f>
        <v>191760.6</v>
      </c>
      <c r="K80" s="141">
        <f>J80</f>
        <v>191760.6</v>
      </c>
      <c r="L80" s="471"/>
      <c r="M80" s="249"/>
      <c r="N80" s="297"/>
      <c r="O80" s="298"/>
      <c r="P80" s="298"/>
      <c r="Q80" s="298"/>
      <c r="R80" s="298"/>
      <c r="S80" s="298"/>
      <c r="T80" s="298"/>
      <c r="U80" s="298"/>
      <c r="V80" s="298"/>
      <c r="W80" s="298"/>
      <c r="X80" s="298"/>
      <c r="Y80" s="298"/>
      <c r="Z80" s="298"/>
      <c r="AA80" s="298"/>
      <c r="AB80" s="28"/>
      <c r="AC80" s="298"/>
      <c r="AD80" s="298"/>
      <c r="AE80" s="28"/>
      <c r="AF80" s="298"/>
      <c r="AG80" s="298"/>
      <c r="AH80" s="298"/>
      <c r="AI80" s="298"/>
      <c r="AJ80" s="298"/>
      <c r="AK80" s="298"/>
      <c r="AL80" s="298"/>
      <c r="AM80" s="298"/>
      <c r="AN80" s="298"/>
      <c r="AO80" s="28"/>
      <c r="AP80" s="29"/>
    </row>
    <row r="81" spans="1:42" ht="31.5" customHeight="1">
      <c r="A81" s="267"/>
      <c r="B81" s="155" t="s">
        <v>446</v>
      </c>
      <c r="C81" s="160" t="s">
        <v>441</v>
      </c>
      <c r="D81" s="232" t="s">
        <v>34</v>
      </c>
      <c r="E81" s="452" t="s">
        <v>370</v>
      </c>
      <c r="F81" s="149" t="s">
        <v>35</v>
      </c>
      <c r="G81" s="153" t="s">
        <v>35</v>
      </c>
      <c r="H81" s="153" t="s">
        <v>35</v>
      </c>
      <c r="I81" s="455" t="s">
        <v>36</v>
      </c>
      <c r="J81" s="161">
        <v>37400</v>
      </c>
      <c r="K81" s="141">
        <f>J81</f>
        <v>37400</v>
      </c>
      <c r="L81" s="471"/>
      <c r="M81" s="249"/>
      <c r="N81" s="297"/>
      <c r="O81" s="298"/>
      <c r="P81" s="298"/>
      <c r="Q81" s="298"/>
      <c r="R81" s="298"/>
      <c r="S81" s="298"/>
      <c r="T81" s="298"/>
      <c r="U81" s="298"/>
      <c r="V81" s="298"/>
      <c r="W81" s="298"/>
      <c r="X81" s="298"/>
      <c r="Y81" s="298"/>
      <c r="Z81" s="298"/>
      <c r="AA81" s="298"/>
      <c r="AB81" s="28"/>
      <c r="AC81" s="298"/>
      <c r="AD81" s="298"/>
      <c r="AE81" s="28"/>
      <c r="AF81" s="298"/>
      <c r="AG81" s="298"/>
      <c r="AH81" s="298"/>
      <c r="AI81" s="298"/>
      <c r="AJ81" s="298"/>
      <c r="AK81" s="298"/>
      <c r="AL81" s="298"/>
      <c r="AM81" s="298"/>
      <c r="AN81" s="298"/>
      <c r="AO81" s="28"/>
      <c r="AP81" s="29"/>
    </row>
    <row r="82" spans="1:42" ht="42" customHeight="1">
      <c r="A82" s="268"/>
      <c r="B82" s="155" t="s">
        <v>340</v>
      </c>
      <c r="C82" s="160" t="s">
        <v>33</v>
      </c>
      <c r="D82" s="232" t="s">
        <v>34</v>
      </c>
      <c r="E82" s="153">
        <v>45261</v>
      </c>
      <c r="F82" s="149" t="s">
        <v>35</v>
      </c>
      <c r="G82" s="153" t="s">
        <v>35</v>
      </c>
      <c r="H82" s="153" t="s">
        <v>35</v>
      </c>
      <c r="I82" s="455" t="s">
        <v>36</v>
      </c>
      <c r="J82" s="161">
        <v>4000</v>
      </c>
      <c r="K82" s="141">
        <f>J82</f>
        <v>4000</v>
      </c>
      <c r="L82" s="470"/>
      <c r="M82" s="178"/>
      <c r="N82" s="325"/>
      <c r="O82" s="326"/>
      <c r="P82" s="326"/>
      <c r="Q82" s="326"/>
      <c r="R82" s="326"/>
      <c r="S82" s="326"/>
      <c r="T82" s="326"/>
      <c r="U82" s="326"/>
      <c r="V82" s="326"/>
      <c r="W82" s="326"/>
      <c r="X82" s="326"/>
      <c r="Y82" s="326"/>
      <c r="Z82" s="326"/>
      <c r="AA82" s="326"/>
      <c r="AB82" s="94"/>
      <c r="AC82" s="327"/>
      <c r="AD82" s="327"/>
      <c r="AE82" s="95"/>
      <c r="AF82" s="327"/>
      <c r="AG82" s="326"/>
      <c r="AH82" s="326"/>
      <c r="AI82" s="326"/>
      <c r="AJ82" s="326"/>
      <c r="AK82" s="326"/>
      <c r="AL82" s="326"/>
      <c r="AM82" s="326"/>
      <c r="AN82" s="326"/>
      <c r="AO82" s="94"/>
      <c r="AP82" s="96"/>
    </row>
    <row r="83" spans="1:42" ht="42" customHeight="1">
      <c r="A83" s="270"/>
      <c r="B83" s="157" t="s">
        <v>94</v>
      </c>
      <c r="C83" s="158"/>
      <c r="D83" s="158"/>
      <c r="E83" s="491"/>
      <c r="F83" s="491"/>
      <c r="G83" s="491"/>
      <c r="H83" s="491"/>
      <c r="I83" s="491"/>
      <c r="J83" s="485"/>
      <c r="K83" s="485"/>
      <c r="L83" s="470"/>
      <c r="M83" s="178"/>
      <c r="N83" s="114"/>
      <c r="O83" s="115"/>
      <c r="P83" s="115"/>
      <c r="Q83" s="115"/>
      <c r="R83" s="115"/>
      <c r="S83" s="115"/>
      <c r="T83" s="115"/>
      <c r="U83" s="115"/>
      <c r="V83" s="115"/>
      <c r="W83" s="115"/>
      <c r="X83" s="115"/>
      <c r="Y83" s="115"/>
      <c r="Z83" s="115"/>
      <c r="AA83" s="115"/>
      <c r="AB83" s="116"/>
      <c r="AC83" s="117"/>
      <c r="AD83" s="117"/>
      <c r="AE83" s="118"/>
      <c r="AF83" s="117"/>
      <c r="AG83" s="115"/>
      <c r="AH83" s="115"/>
      <c r="AI83" s="115"/>
      <c r="AJ83" s="115"/>
      <c r="AK83" s="115"/>
      <c r="AL83" s="115"/>
      <c r="AM83" s="115"/>
      <c r="AN83" s="115"/>
      <c r="AO83" s="116"/>
      <c r="AP83" s="119"/>
    </row>
    <row r="84" spans="1:42" ht="31.5" customHeight="1">
      <c r="A84" s="270"/>
      <c r="B84" s="175" t="s">
        <v>95</v>
      </c>
      <c r="C84" s="176" t="s">
        <v>33</v>
      </c>
      <c r="D84" s="140" t="s">
        <v>41</v>
      </c>
      <c r="E84" s="139" t="s">
        <v>55</v>
      </c>
      <c r="F84" s="139" t="s">
        <v>55</v>
      </c>
      <c r="G84" s="177">
        <v>44927</v>
      </c>
      <c r="H84" s="177">
        <v>44927</v>
      </c>
      <c r="I84" s="454" t="s">
        <v>36</v>
      </c>
      <c r="J84" s="154">
        <v>44151055.130000003</v>
      </c>
      <c r="K84" s="141">
        <f>J84</f>
        <v>44151055.130000003</v>
      </c>
      <c r="L84" s="183"/>
      <c r="M84" s="184"/>
      <c r="N84" s="123"/>
      <c r="O84" s="124"/>
      <c r="P84" s="124"/>
      <c r="Q84" s="124"/>
      <c r="R84" s="124"/>
      <c r="S84" s="124"/>
      <c r="T84" s="124"/>
      <c r="U84" s="124"/>
      <c r="V84" s="124"/>
      <c r="W84" s="124"/>
      <c r="X84" s="124"/>
      <c r="Y84" s="124"/>
      <c r="Z84" s="124"/>
      <c r="AA84" s="124"/>
      <c r="AB84" s="116"/>
      <c r="AC84" s="125"/>
      <c r="AD84" s="125"/>
      <c r="AE84" s="118"/>
      <c r="AF84" s="125"/>
      <c r="AG84" s="124"/>
      <c r="AH84" s="124"/>
      <c r="AI84" s="124"/>
      <c r="AJ84" s="124"/>
      <c r="AK84" s="124"/>
      <c r="AL84" s="124"/>
      <c r="AM84" s="124"/>
      <c r="AN84" s="124"/>
      <c r="AO84" s="116"/>
      <c r="AP84" s="119"/>
    </row>
    <row r="85" spans="1:42" ht="57" customHeight="1">
      <c r="A85" s="270"/>
      <c r="B85" s="175" t="s">
        <v>349</v>
      </c>
      <c r="C85" s="176" t="s">
        <v>33</v>
      </c>
      <c r="D85" s="140" t="s">
        <v>41</v>
      </c>
      <c r="E85" s="177">
        <v>45047</v>
      </c>
      <c r="F85" s="139" t="s">
        <v>35</v>
      </c>
      <c r="G85" s="177" t="s">
        <v>35</v>
      </c>
      <c r="H85" s="177" t="s">
        <v>35</v>
      </c>
      <c r="I85" s="454" t="s">
        <v>36</v>
      </c>
      <c r="J85" s="154">
        <v>1107000</v>
      </c>
      <c r="K85" s="141">
        <f>J85</f>
        <v>1107000</v>
      </c>
      <c r="L85" s="183"/>
      <c r="M85" s="184"/>
      <c r="N85" s="123"/>
      <c r="O85" s="124"/>
      <c r="P85" s="124"/>
      <c r="Q85" s="124"/>
      <c r="R85" s="124"/>
      <c r="S85" s="124"/>
      <c r="T85" s="124"/>
      <c r="U85" s="124"/>
      <c r="V85" s="124"/>
      <c r="W85" s="124"/>
      <c r="X85" s="124"/>
      <c r="Y85" s="124"/>
      <c r="Z85" s="124"/>
      <c r="AA85" s="124"/>
      <c r="AB85" s="116"/>
      <c r="AC85" s="125"/>
      <c r="AD85" s="125"/>
      <c r="AE85" s="118"/>
      <c r="AF85" s="125"/>
      <c r="AG85" s="124"/>
      <c r="AH85" s="124"/>
      <c r="AI85" s="124"/>
      <c r="AJ85" s="124"/>
      <c r="AK85" s="124"/>
      <c r="AL85" s="124"/>
      <c r="AM85" s="124"/>
      <c r="AN85" s="124"/>
      <c r="AO85" s="116"/>
      <c r="AP85" s="119"/>
    </row>
    <row r="86" spans="1:42" ht="31.5" customHeight="1">
      <c r="A86" s="270"/>
      <c r="B86" s="179" t="s">
        <v>96</v>
      </c>
      <c r="C86" s="176" t="s">
        <v>33</v>
      </c>
      <c r="D86" s="140" t="s">
        <v>97</v>
      </c>
      <c r="E86" s="177">
        <v>45108</v>
      </c>
      <c r="F86" s="139" t="s">
        <v>35</v>
      </c>
      <c r="G86" s="177" t="s">
        <v>35</v>
      </c>
      <c r="H86" s="177" t="s">
        <v>35</v>
      </c>
      <c r="I86" s="454" t="s">
        <v>36</v>
      </c>
      <c r="J86" s="154">
        <f>15762164+3553000+62500+100000+100000</f>
        <v>19577664</v>
      </c>
      <c r="K86" s="141">
        <f>J86</f>
        <v>19577664</v>
      </c>
      <c r="L86" s="474"/>
      <c r="M86" s="252"/>
      <c r="N86" s="39"/>
      <c r="O86" s="40"/>
      <c r="P86" s="40"/>
      <c r="Q86" s="40"/>
      <c r="R86" s="40"/>
      <c r="S86" s="40"/>
      <c r="T86" s="40"/>
      <c r="U86" s="40"/>
      <c r="V86" s="40"/>
      <c r="W86" s="40"/>
      <c r="X86" s="40"/>
      <c r="Y86" s="40"/>
      <c r="Z86" s="40"/>
      <c r="AA86" s="40"/>
      <c r="AB86" s="41"/>
      <c r="AC86" s="42"/>
      <c r="AD86" s="42"/>
      <c r="AE86" s="43"/>
      <c r="AF86" s="42"/>
      <c r="AG86" s="40"/>
      <c r="AH86" s="40"/>
      <c r="AI86" s="40"/>
      <c r="AJ86" s="40"/>
      <c r="AK86" s="40"/>
      <c r="AL86" s="40"/>
      <c r="AM86" s="40"/>
      <c r="AN86" s="40"/>
      <c r="AO86" s="41"/>
      <c r="AP86" s="44"/>
    </row>
    <row r="87" spans="1:42" ht="31.5" customHeight="1">
      <c r="A87" s="270"/>
      <c r="B87" s="317" t="s">
        <v>91</v>
      </c>
      <c r="C87" s="180"/>
      <c r="D87" s="234"/>
      <c r="E87" s="182"/>
      <c r="F87" s="181"/>
      <c r="G87" s="182"/>
      <c r="H87" s="182"/>
      <c r="I87" s="181"/>
      <c r="J87" s="154"/>
      <c r="K87" s="154"/>
      <c r="L87" s="183"/>
      <c r="M87" s="184"/>
      <c r="N87" s="123"/>
      <c r="O87" s="124"/>
      <c r="P87" s="124"/>
      <c r="Q87" s="124"/>
      <c r="R87" s="124"/>
      <c r="S87" s="124"/>
      <c r="T87" s="124"/>
      <c r="U87" s="124"/>
      <c r="V87" s="124"/>
      <c r="W87" s="124"/>
      <c r="X87" s="124"/>
      <c r="Y87" s="124"/>
      <c r="Z87" s="124"/>
      <c r="AA87" s="124"/>
      <c r="AB87" s="116"/>
      <c r="AC87" s="125"/>
      <c r="AD87" s="125"/>
      <c r="AE87" s="118"/>
      <c r="AF87" s="125"/>
      <c r="AG87" s="124"/>
      <c r="AH87" s="124"/>
      <c r="AI87" s="124"/>
      <c r="AJ87" s="124"/>
      <c r="AK87" s="124"/>
      <c r="AL87" s="124"/>
      <c r="AM87" s="124"/>
      <c r="AN87" s="124"/>
      <c r="AO87" s="116"/>
      <c r="AP87" s="119"/>
    </row>
    <row r="88" spans="1:42" ht="56.25" customHeight="1">
      <c r="A88" s="267"/>
      <c r="B88" s="185" t="s">
        <v>91</v>
      </c>
      <c r="C88" s="176" t="s">
        <v>322</v>
      </c>
      <c r="D88" s="235" t="s">
        <v>41</v>
      </c>
      <c r="E88" s="139" t="s">
        <v>55</v>
      </c>
      <c r="F88" s="139" t="s">
        <v>55</v>
      </c>
      <c r="G88" s="177">
        <v>44927</v>
      </c>
      <c r="H88" s="177">
        <v>44927</v>
      </c>
      <c r="I88" s="454" t="s">
        <v>36</v>
      </c>
      <c r="J88" s="154">
        <v>2648056.71</v>
      </c>
      <c r="K88" s="141">
        <f>J88</f>
        <v>2648056.71</v>
      </c>
      <c r="L88" s="183"/>
      <c r="M88" s="184"/>
      <c r="N88" s="123"/>
      <c r="O88" s="124"/>
      <c r="P88" s="124"/>
      <c r="Q88" s="124"/>
      <c r="R88" s="124"/>
      <c r="S88" s="124"/>
      <c r="T88" s="124"/>
      <c r="U88" s="124"/>
      <c r="V88" s="124"/>
      <c r="W88" s="124"/>
      <c r="X88" s="124"/>
      <c r="Y88" s="124"/>
      <c r="Z88" s="124"/>
      <c r="AA88" s="124"/>
      <c r="AB88" s="116"/>
      <c r="AC88" s="125"/>
      <c r="AD88" s="125"/>
      <c r="AE88" s="118"/>
      <c r="AF88" s="125"/>
      <c r="AG88" s="124"/>
      <c r="AH88" s="124"/>
      <c r="AI88" s="124"/>
      <c r="AJ88" s="124"/>
      <c r="AK88" s="124"/>
      <c r="AL88" s="124"/>
      <c r="AM88" s="124"/>
      <c r="AN88" s="124"/>
      <c r="AO88" s="116"/>
      <c r="AP88" s="119"/>
    </row>
    <row r="89" spans="1:42" ht="56.25" customHeight="1">
      <c r="A89" s="267"/>
      <c r="B89" s="185" t="s">
        <v>91</v>
      </c>
      <c r="C89" s="176" t="s">
        <v>422</v>
      </c>
      <c r="D89" s="410" t="s">
        <v>63</v>
      </c>
      <c r="E89" s="411" t="s">
        <v>378</v>
      </c>
      <c r="F89" s="412" t="s">
        <v>35</v>
      </c>
      <c r="G89" s="412" t="s">
        <v>35</v>
      </c>
      <c r="H89" s="412" t="s">
        <v>35</v>
      </c>
      <c r="I89" s="463" t="s">
        <v>36</v>
      </c>
      <c r="J89" s="487">
        <v>27797.7</v>
      </c>
      <c r="K89" s="487">
        <f>J89</f>
        <v>27797.7</v>
      </c>
      <c r="L89" s="183"/>
      <c r="M89" s="184"/>
      <c r="N89" s="123"/>
      <c r="O89" s="124"/>
      <c r="P89" s="124"/>
      <c r="Q89" s="124"/>
      <c r="R89" s="124"/>
      <c r="S89" s="124"/>
      <c r="T89" s="124"/>
      <c r="U89" s="124"/>
      <c r="V89" s="124"/>
      <c r="W89" s="124"/>
      <c r="X89" s="124"/>
      <c r="Y89" s="124"/>
      <c r="Z89" s="124"/>
      <c r="AA89" s="124"/>
      <c r="AB89" s="116"/>
      <c r="AC89" s="125"/>
      <c r="AD89" s="125"/>
      <c r="AE89" s="118"/>
      <c r="AF89" s="125"/>
      <c r="AG89" s="124"/>
      <c r="AH89" s="124"/>
      <c r="AI89" s="124"/>
      <c r="AJ89" s="124"/>
      <c r="AK89" s="124"/>
      <c r="AL89" s="124"/>
      <c r="AM89" s="124"/>
      <c r="AN89" s="124"/>
      <c r="AO89" s="116"/>
      <c r="AP89" s="119"/>
    </row>
    <row r="90" spans="1:42" ht="31.5" customHeight="1">
      <c r="A90" s="270"/>
      <c r="B90" s="167" t="s">
        <v>91</v>
      </c>
      <c r="C90" s="151" t="s">
        <v>40</v>
      </c>
      <c r="D90" s="163" t="s">
        <v>34</v>
      </c>
      <c r="E90" s="174">
        <v>44958</v>
      </c>
      <c r="F90" s="151" t="s">
        <v>35</v>
      </c>
      <c r="G90" s="151" t="s">
        <v>35</v>
      </c>
      <c r="H90" s="151" t="s">
        <v>35</v>
      </c>
      <c r="I90" s="453" t="s">
        <v>36</v>
      </c>
      <c r="J90" s="141">
        <v>763980</v>
      </c>
      <c r="K90" s="141">
        <f>J90</f>
        <v>763980</v>
      </c>
      <c r="L90" s="137"/>
      <c r="M90" s="247"/>
      <c r="N90" s="17"/>
      <c r="O90" s="18"/>
      <c r="P90" s="18"/>
      <c r="Q90" s="18"/>
      <c r="R90" s="18"/>
      <c r="S90" s="18"/>
      <c r="T90" s="18"/>
      <c r="U90" s="18"/>
      <c r="V90" s="18"/>
      <c r="W90" s="18"/>
      <c r="X90" s="18"/>
      <c r="Y90" s="18"/>
      <c r="Z90" s="18"/>
      <c r="AA90" s="18"/>
      <c r="AB90" s="19"/>
      <c r="AC90" s="20"/>
      <c r="AD90" s="20"/>
      <c r="AE90" s="21"/>
      <c r="AF90" s="20"/>
      <c r="AG90" s="18"/>
      <c r="AH90" s="18"/>
      <c r="AI90" s="18"/>
      <c r="AJ90" s="18"/>
      <c r="AK90" s="18"/>
      <c r="AL90" s="18"/>
      <c r="AM90" s="18"/>
      <c r="AN90" s="18"/>
      <c r="AO90" s="19"/>
      <c r="AP90" s="22"/>
    </row>
    <row r="91" spans="1:42" s="86" customFormat="1" ht="52.5" customHeight="1">
      <c r="A91" s="270"/>
      <c r="B91" s="317" t="s">
        <v>113</v>
      </c>
      <c r="C91" s="180"/>
      <c r="D91" s="234"/>
      <c r="E91" s="181"/>
      <c r="F91" s="181"/>
      <c r="G91" s="182"/>
      <c r="H91" s="182"/>
      <c r="I91" s="187"/>
      <c r="J91" s="154"/>
      <c r="K91" s="154"/>
      <c r="L91" s="475"/>
      <c r="M91" s="254"/>
      <c r="N91" s="17"/>
      <c r="O91" s="18"/>
      <c r="P91" s="18"/>
      <c r="Q91" s="18"/>
      <c r="R91" s="18"/>
      <c r="S91" s="18"/>
      <c r="T91" s="18"/>
      <c r="U91" s="18"/>
      <c r="V91" s="18"/>
      <c r="W91" s="18"/>
      <c r="X91" s="18"/>
      <c r="Y91" s="18"/>
      <c r="Z91" s="18"/>
      <c r="AA91" s="18"/>
      <c r="AB91" s="19"/>
      <c r="AC91" s="20"/>
      <c r="AD91" s="20"/>
      <c r="AE91" s="21"/>
      <c r="AF91" s="20"/>
      <c r="AG91" s="18"/>
      <c r="AH91" s="18"/>
      <c r="AI91" s="18"/>
      <c r="AJ91" s="18"/>
      <c r="AK91" s="18"/>
      <c r="AL91" s="18"/>
      <c r="AM91" s="18"/>
      <c r="AN91" s="18"/>
      <c r="AO91" s="19"/>
      <c r="AP91" s="22"/>
    </row>
    <row r="92" spans="1:42" s="86" customFormat="1" ht="52.5" customHeight="1">
      <c r="A92" s="267"/>
      <c r="B92" s="185" t="s">
        <v>113</v>
      </c>
      <c r="C92" s="186" t="s">
        <v>322</v>
      </c>
      <c r="D92" s="235" t="s">
        <v>41</v>
      </c>
      <c r="E92" s="139" t="s">
        <v>55</v>
      </c>
      <c r="F92" s="139" t="s">
        <v>55</v>
      </c>
      <c r="G92" s="177">
        <v>44927</v>
      </c>
      <c r="H92" s="177">
        <v>44927</v>
      </c>
      <c r="I92" s="454" t="s">
        <v>36</v>
      </c>
      <c r="J92" s="154">
        <v>16198164.32</v>
      </c>
      <c r="K92" s="141">
        <f>J92</f>
        <v>16198164.32</v>
      </c>
      <c r="L92" s="475"/>
      <c r="M92" s="253"/>
      <c r="N92" s="17"/>
      <c r="O92" s="18"/>
      <c r="P92" s="18"/>
      <c r="Q92" s="18"/>
      <c r="R92" s="18"/>
      <c r="S92" s="18"/>
      <c r="T92" s="18"/>
      <c r="U92" s="18"/>
      <c r="V92" s="18"/>
      <c r="W92" s="18"/>
      <c r="X92" s="18"/>
      <c r="Y92" s="18"/>
      <c r="Z92" s="18"/>
      <c r="AA92" s="18"/>
      <c r="AB92" s="19"/>
      <c r="AC92" s="20"/>
      <c r="AD92" s="20"/>
      <c r="AE92" s="21"/>
      <c r="AF92" s="20"/>
      <c r="AG92" s="18"/>
      <c r="AH92" s="18"/>
      <c r="AI92" s="18"/>
      <c r="AJ92" s="18"/>
      <c r="AK92" s="18"/>
      <c r="AL92" s="18"/>
      <c r="AM92" s="18"/>
      <c r="AN92" s="18"/>
      <c r="AO92" s="19"/>
      <c r="AP92" s="22"/>
    </row>
    <row r="93" spans="1:42" s="86" customFormat="1" ht="89.25" customHeight="1">
      <c r="A93" s="267"/>
      <c r="B93" s="157" t="s">
        <v>98</v>
      </c>
      <c r="C93" s="158"/>
      <c r="D93" s="158"/>
      <c r="E93" s="491"/>
      <c r="F93" s="491"/>
      <c r="G93" s="491"/>
      <c r="H93" s="491"/>
      <c r="I93" s="491"/>
      <c r="J93" s="485"/>
      <c r="K93" s="485"/>
      <c r="L93" s="475"/>
      <c r="M93" s="254"/>
      <c r="N93" s="17"/>
      <c r="O93" s="18"/>
      <c r="P93" s="18"/>
      <c r="Q93" s="18"/>
      <c r="R93" s="18"/>
      <c r="S93" s="18"/>
      <c r="T93" s="18"/>
      <c r="U93" s="18"/>
      <c r="V93" s="18"/>
      <c r="W93" s="18"/>
      <c r="X93" s="18"/>
      <c r="Y93" s="18"/>
      <c r="Z93" s="18"/>
      <c r="AA93" s="18"/>
      <c r="AB93" s="19"/>
      <c r="AC93" s="20"/>
      <c r="AD93" s="20"/>
      <c r="AE93" s="21"/>
      <c r="AF93" s="20"/>
      <c r="AG93" s="18"/>
      <c r="AH93" s="18"/>
      <c r="AI93" s="18"/>
      <c r="AJ93" s="18"/>
      <c r="AK93" s="18"/>
      <c r="AL93" s="18"/>
      <c r="AM93" s="18"/>
      <c r="AN93" s="18"/>
      <c r="AO93" s="19"/>
      <c r="AP93" s="22"/>
    </row>
    <row r="94" spans="1:42" s="86" customFormat="1" ht="79.900000000000006" customHeight="1">
      <c r="A94" s="267"/>
      <c r="B94" s="188" t="s">
        <v>99</v>
      </c>
      <c r="C94" s="189" t="s">
        <v>33</v>
      </c>
      <c r="D94" s="236" t="s">
        <v>34</v>
      </c>
      <c r="E94" s="191">
        <v>44927</v>
      </c>
      <c r="F94" s="190" t="s">
        <v>35</v>
      </c>
      <c r="G94" s="191" t="s">
        <v>35</v>
      </c>
      <c r="H94" s="191" t="s">
        <v>35</v>
      </c>
      <c r="I94" s="464" t="s">
        <v>36</v>
      </c>
      <c r="J94" s="192">
        <v>110000</v>
      </c>
      <c r="K94" s="141">
        <f t="shared" ref="K94:K104" si="9">J94</f>
        <v>110000</v>
      </c>
      <c r="L94" s="475"/>
      <c r="M94" s="254"/>
      <c r="N94" s="17"/>
      <c r="O94" s="18"/>
      <c r="P94" s="18"/>
      <c r="Q94" s="18"/>
      <c r="R94" s="18"/>
      <c r="S94" s="18"/>
      <c r="T94" s="18"/>
      <c r="U94" s="18"/>
      <c r="V94" s="18"/>
      <c r="W94" s="18"/>
      <c r="X94" s="18"/>
      <c r="Y94" s="18"/>
      <c r="Z94" s="18"/>
      <c r="AA94" s="18"/>
      <c r="AB94" s="19"/>
      <c r="AC94" s="20"/>
      <c r="AD94" s="20"/>
      <c r="AE94" s="21"/>
      <c r="AF94" s="20"/>
      <c r="AG94" s="18"/>
      <c r="AH94" s="18"/>
      <c r="AI94" s="18"/>
      <c r="AJ94" s="18"/>
      <c r="AK94" s="18"/>
      <c r="AL94" s="18"/>
      <c r="AM94" s="18"/>
      <c r="AN94" s="18"/>
      <c r="AO94" s="19"/>
      <c r="AP94" s="22"/>
    </row>
    <row r="95" spans="1:42" s="86" customFormat="1" ht="61.9" customHeight="1">
      <c r="A95" s="267"/>
      <c r="B95" s="188" t="s">
        <v>100</v>
      </c>
      <c r="C95" s="189" t="s">
        <v>33</v>
      </c>
      <c r="D95" s="236" t="s">
        <v>34</v>
      </c>
      <c r="E95" s="191" t="s">
        <v>101</v>
      </c>
      <c r="F95" s="190" t="s">
        <v>35</v>
      </c>
      <c r="G95" s="191" t="s">
        <v>35</v>
      </c>
      <c r="H95" s="191" t="s">
        <v>35</v>
      </c>
      <c r="I95" s="464" t="s">
        <v>36</v>
      </c>
      <c r="J95" s="192">
        <v>1800000</v>
      </c>
      <c r="K95" s="141">
        <f t="shared" si="9"/>
        <v>1800000</v>
      </c>
      <c r="L95" s="475"/>
      <c r="M95" s="254"/>
      <c r="N95" s="17"/>
      <c r="O95" s="18"/>
      <c r="P95" s="18"/>
      <c r="Q95" s="18"/>
      <c r="R95" s="18"/>
      <c r="S95" s="18"/>
      <c r="T95" s="18"/>
      <c r="U95" s="18"/>
      <c r="V95" s="18"/>
      <c r="W95" s="18"/>
      <c r="X95" s="18"/>
      <c r="Y95" s="18"/>
      <c r="Z95" s="18"/>
      <c r="AA95" s="18"/>
      <c r="AB95" s="19"/>
      <c r="AC95" s="20"/>
      <c r="AD95" s="20"/>
      <c r="AE95" s="21"/>
      <c r="AF95" s="20"/>
      <c r="AG95" s="18"/>
      <c r="AH95" s="18"/>
      <c r="AI95" s="18"/>
      <c r="AJ95" s="18"/>
      <c r="AK95" s="18"/>
      <c r="AL95" s="18"/>
      <c r="AM95" s="18"/>
      <c r="AN95" s="18"/>
      <c r="AO95" s="19"/>
      <c r="AP95" s="22"/>
    </row>
    <row r="96" spans="1:42" s="86" customFormat="1" ht="64.5" customHeight="1">
      <c r="A96" s="267"/>
      <c r="B96" s="188" t="s">
        <v>357</v>
      </c>
      <c r="C96" s="189" t="s">
        <v>33</v>
      </c>
      <c r="D96" s="236" t="s">
        <v>34</v>
      </c>
      <c r="E96" s="190" t="s">
        <v>102</v>
      </c>
      <c r="F96" s="190" t="s">
        <v>35</v>
      </c>
      <c r="G96" s="191" t="s">
        <v>35</v>
      </c>
      <c r="H96" s="191" t="s">
        <v>35</v>
      </c>
      <c r="I96" s="464" t="s">
        <v>36</v>
      </c>
      <c r="J96" s="192">
        <v>600000</v>
      </c>
      <c r="K96" s="141">
        <f t="shared" si="9"/>
        <v>600000</v>
      </c>
      <c r="L96" s="475"/>
      <c r="M96" s="254"/>
      <c r="N96" s="17"/>
      <c r="O96" s="18"/>
      <c r="P96" s="18"/>
      <c r="Q96" s="18"/>
      <c r="R96" s="18"/>
      <c r="S96" s="18"/>
      <c r="T96" s="18"/>
      <c r="U96" s="18"/>
      <c r="V96" s="18"/>
      <c r="W96" s="18"/>
      <c r="X96" s="18"/>
      <c r="Y96" s="18"/>
      <c r="Z96" s="18"/>
      <c r="AA96" s="18"/>
      <c r="AB96" s="19"/>
      <c r="AC96" s="20"/>
      <c r="AD96" s="20"/>
      <c r="AE96" s="21"/>
      <c r="AF96" s="20"/>
      <c r="AG96" s="18"/>
      <c r="AH96" s="18"/>
      <c r="AI96" s="18"/>
      <c r="AJ96" s="18"/>
      <c r="AK96" s="18"/>
      <c r="AL96" s="18"/>
      <c r="AM96" s="18"/>
      <c r="AN96" s="18"/>
      <c r="AO96" s="19"/>
      <c r="AP96" s="22"/>
    </row>
    <row r="97" spans="1:44" s="352" customFormat="1" ht="62.5" customHeight="1">
      <c r="A97" s="267"/>
      <c r="B97" s="188" t="s">
        <v>103</v>
      </c>
      <c r="C97" s="189" t="s">
        <v>33</v>
      </c>
      <c r="D97" s="236" t="s">
        <v>34</v>
      </c>
      <c r="E97" s="190" t="s">
        <v>67</v>
      </c>
      <c r="F97" s="190" t="s">
        <v>35</v>
      </c>
      <c r="G97" s="191" t="s">
        <v>35</v>
      </c>
      <c r="H97" s="191" t="s">
        <v>35</v>
      </c>
      <c r="I97" s="464" t="s">
        <v>36</v>
      </c>
      <c r="J97" s="192">
        <v>990000</v>
      </c>
      <c r="K97" s="141">
        <f t="shared" si="9"/>
        <v>990000</v>
      </c>
      <c r="L97" s="475"/>
      <c r="M97" s="254"/>
      <c r="N97" s="346"/>
      <c r="O97" s="347"/>
      <c r="P97" s="347"/>
      <c r="Q97" s="347"/>
      <c r="R97" s="347"/>
      <c r="S97" s="347"/>
      <c r="T97" s="347"/>
      <c r="U97" s="347"/>
      <c r="V97" s="347"/>
      <c r="W97" s="347"/>
      <c r="X97" s="347"/>
      <c r="Y97" s="347"/>
      <c r="Z97" s="347"/>
      <c r="AA97" s="347"/>
      <c r="AB97" s="348"/>
      <c r="AC97" s="349"/>
      <c r="AD97" s="349"/>
      <c r="AE97" s="350"/>
      <c r="AF97" s="349"/>
      <c r="AG97" s="347"/>
      <c r="AH97" s="347"/>
      <c r="AI97" s="347"/>
      <c r="AJ97" s="347"/>
      <c r="AK97" s="347"/>
      <c r="AL97" s="347"/>
      <c r="AM97" s="347"/>
      <c r="AN97" s="347"/>
      <c r="AO97" s="348"/>
      <c r="AP97" s="351"/>
    </row>
    <row r="98" spans="1:44" s="360" customFormat="1" ht="69.75" customHeight="1">
      <c r="A98" s="267"/>
      <c r="B98" s="188" t="s">
        <v>104</v>
      </c>
      <c r="C98" s="189" t="s">
        <v>33</v>
      </c>
      <c r="D98" s="236" t="s">
        <v>34</v>
      </c>
      <c r="E98" s="190" t="s">
        <v>105</v>
      </c>
      <c r="F98" s="190" t="s">
        <v>35</v>
      </c>
      <c r="G98" s="191" t="s">
        <v>35</v>
      </c>
      <c r="H98" s="191" t="s">
        <v>35</v>
      </c>
      <c r="I98" s="464" t="s">
        <v>36</v>
      </c>
      <c r="J98" s="192">
        <v>540000</v>
      </c>
      <c r="K98" s="141">
        <f t="shared" si="9"/>
        <v>540000</v>
      </c>
      <c r="L98" s="475"/>
      <c r="M98" s="358" t="s">
        <v>365</v>
      </c>
      <c r="N98" s="359"/>
      <c r="O98" s="359"/>
      <c r="P98" s="359"/>
      <c r="Q98" s="359"/>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row>
    <row r="99" spans="1:44" s="86" customFormat="1" ht="87" customHeight="1">
      <c r="A99" s="357"/>
      <c r="B99" s="344" t="s">
        <v>358</v>
      </c>
      <c r="C99" s="189" t="s">
        <v>33</v>
      </c>
      <c r="D99" s="353" t="s">
        <v>34</v>
      </c>
      <c r="E99" s="337" t="s">
        <v>356</v>
      </c>
      <c r="F99" s="353" t="s">
        <v>35</v>
      </c>
      <c r="G99" s="354" t="s">
        <v>35</v>
      </c>
      <c r="H99" s="354" t="s">
        <v>35</v>
      </c>
      <c r="I99" s="460" t="s">
        <v>36</v>
      </c>
      <c r="J99" s="486">
        <v>336000</v>
      </c>
      <c r="K99" s="486">
        <f t="shared" si="9"/>
        <v>336000</v>
      </c>
      <c r="L99" s="475"/>
      <c r="M99" s="201" t="s">
        <v>109</v>
      </c>
      <c r="N99" s="17"/>
      <c r="O99" s="18"/>
      <c r="P99" s="18"/>
      <c r="Q99" s="18"/>
      <c r="R99" s="18"/>
      <c r="S99" s="18"/>
      <c r="T99" s="18"/>
      <c r="U99" s="18"/>
      <c r="V99" s="18"/>
      <c r="W99" s="18"/>
      <c r="X99" s="18"/>
      <c r="Y99" s="18"/>
      <c r="Z99" s="18"/>
      <c r="AA99" s="18"/>
      <c r="AB99" s="19"/>
      <c r="AC99" s="20"/>
      <c r="AD99" s="20"/>
      <c r="AE99" s="21"/>
      <c r="AF99" s="20"/>
      <c r="AG99" s="18"/>
      <c r="AH99" s="18"/>
      <c r="AI99" s="18"/>
      <c r="AJ99" s="18"/>
      <c r="AK99" s="18"/>
      <c r="AL99" s="18"/>
      <c r="AM99" s="18"/>
      <c r="AN99" s="18"/>
      <c r="AO99" s="19"/>
      <c r="AP99" s="22"/>
    </row>
    <row r="100" spans="1:44" s="86" customFormat="1" ht="52.5" customHeight="1">
      <c r="A100" s="267"/>
      <c r="B100" s="344" t="s">
        <v>366</v>
      </c>
      <c r="C100" s="189" t="s">
        <v>33</v>
      </c>
      <c r="D100" s="353" t="s">
        <v>34</v>
      </c>
      <c r="E100" s="356">
        <v>45200</v>
      </c>
      <c r="F100" s="353" t="s">
        <v>35</v>
      </c>
      <c r="G100" s="354" t="s">
        <v>35</v>
      </c>
      <c r="H100" s="354" t="s">
        <v>35</v>
      </c>
      <c r="I100" s="460" t="s">
        <v>36</v>
      </c>
      <c r="J100" s="486">
        <v>84000</v>
      </c>
      <c r="K100" s="486">
        <f t="shared" si="9"/>
        <v>84000</v>
      </c>
      <c r="L100" s="475"/>
      <c r="M100" s="201"/>
      <c r="N100" s="17"/>
      <c r="O100" s="18"/>
      <c r="P100" s="18"/>
      <c r="Q100" s="18"/>
      <c r="R100" s="18"/>
      <c r="S100" s="18"/>
      <c r="T100" s="18"/>
      <c r="U100" s="18"/>
      <c r="V100" s="18"/>
      <c r="W100" s="18"/>
      <c r="X100" s="18"/>
      <c r="Y100" s="18"/>
      <c r="Z100" s="18"/>
      <c r="AA100" s="18"/>
      <c r="AB100" s="19"/>
      <c r="AC100" s="20"/>
      <c r="AD100" s="20"/>
      <c r="AE100" s="21"/>
      <c r="AF100" s="20"/>
      <c r="AG100" s="18"/>
      <c r="AH100" s="18"/>
      <c r="AI100" s="18"/>
      <c r="AJ100" s="18"/>
      <c r="AK100" s="18"/>
      <c r="AL100" s="18"/>
      <c r="AM100" s="18"/>
      <c r="AN100" s="18"/>
      <c r="AO100" s="19"/>
      <c r="AP100" s="22"/>
    </row>
    <row r="101" spans="1:44" s="86" customFormat="1" ht="52.5" customHeight="1">
      <c r="A101" s="267"/>
      <c r="B101" s="193" t="s">
        <v>106</v>
      </c>
      <c r="C101" s="194" t="s">
        <v>56</v>
      </c>
      <c r="D101" s="237" t="s">
        <v>34</v>
      </c>
      <c r="E101" s="195">
        <v>44927</v>
      </c>
      <c r="F101" s="190" t="s">
        <v>35</v>
      </c>
      <c r="G101" s="191" t="s">
        <v>35</v>
      </c>
      <c r="H101" s="191" t="s">
        <v>35</v>
      </c>
      <c r="I101" s="465" t="s">
        <v>36</v>
      </c>
      <c r="J101" s="196">
        <v>360000</v>
      </c>
      <c r="K101" s="141">
        <f t="shared" si="9"/>
        <v>360000</v>
      </c>
      <c r="L101" s="475"/>
      <c r="M101" s="201"/>
      <c r="N101" s="17"/>
      <c r="O101" s="18"/>
      <c r="P101" s="18"/>
      <c r="Q101" s="18"/>
      <c r="R101" s="18"/>
      <c r="S101" s="18"/>
      <c r="T101" s="18"/>
      <c r="U101" s="18"/>
      <c r="V101" s="18"/>
      <c r="W101" s="18"/>
      <c r="X101" s="18"/>
      <c r="Y101" s="18"/>
      <c r="Z101" s="18"/>
      <c r="AA101" s="18"/>
      <c r="AB101" s="19"/>
      <c r="AC101" s="20"/>
      <c r="AD101" s="20"/>
      <c r="AE101" s="21"/>
      <c r="AF101" s="20"/>
      <c r="AG101" s="18"/>
      <c r="AH101" s="18"/>
      <c r="AI101" s="18"/>
      <c r="AJ101" s="18"/>
      <c r="AK101" s="18"/>
      <c r="AL101" s="18"/>
      <c r="AM101" s="18"/>
      <c r="AN101" s="18"/>
      <c r="AO101" s="19"/>
      <c r="AP101" s="22"/>
    </row>
    <row r="102" spans="1:44" s="110" customFormat="1" ht="52.5" customHeight="1">
      <c r="A102" s="267"/>
      <c r="B102" s="193" t="s">
        <v>107</v>
      </c>
      <c r="C102" s="194" t="s">
        <v>108</v>
      </c>
      <c r="D102" s="237" t="s">
        <v>34</v>
      </c>
      <c r="E102" s="195">
        <v>44958</v>
      </c>
      <c r="F102" s="190" t="s">
        <v>35</v>
      </c>
      <c r="G102" s="191" t="s">
        <v>35</v>
      </c>
      <c r="H102" s="191" t="s">
        <v>35</v>
      </c>
      <c r="I102" s="465" t="s">
        <v>36</v>
      </c>
      <c r="J102" s="196">
        <v>1021500</v>
      </c>
      <c r="K102" s="141">
        <f t="shared" si="9"/>
        <v>1021500</v>
      </c>
      <c r="L102" s="476"/>
      <c r="M102" s="201"/>
      <c r="N102" s="104"/>
      <c r="O102" s="105"/>
      <c r="P102" s="105"/>
      <c r="Q102" s="105"/>
      <c r="R102" s="105"/>
      <c r="S102" s="105"/>
      <c r="T102" s="105"/>
      <c r="U102" s="105"/>
      <c r="V102" s="105"/>
      <c r="W102" s="105"/>
      <c r="X102" s="105"/>
      <c r="Y102" s="105"/>
      <c r="Z102" s="105"/>
      <c r="AA102" s="105"/>
      <c r="AB102" s="106"/>
      <c r="AC102" s="107"/>
      <c r="AD102" s="107"/>
      <c r="AE102" s="108"/>
      <c r="AF102" s="107"/>
      <c r="AG102" s="105"/>
      <c r="AH102" s="105"/>
      <c r="AI102" s="105"/>
      <c r="AJ102" s="105"/>
      <c r="AK102" s="105"/>
      <c r="AL102" s="105"/>
      <c r="AM102" s="105"/>
      <c r="AN102" s="105"/>
      <c r="AO102" s="106"/>
      <c r="AP102" s="109"/>
    </row>
    <row r="103" spans="1:44" ht="31.5" customHeight="1">
      <c r="A103" s="267"/>
      <c r="B103" s="193" t="s">
        <v>110</v>
      </c>
      <c r="C103" s="194" t="s">
        <v>40</v>
      </c>
      <c r="D103" s="237" t="s">
        <v>34</v>
      </c>
      <c r="E103" s="195">
        <v>44958</v>
      </c>
      <c r="F103" s="194" t="s">
        <v>35</v>
      </c>
      <c r="G103" s="194" t="s">
        <v>35</v>
      </c>
      <c r="H103" s="194" t="s">
        <v>35</v>
      </c>
      <c r="I103" s="465" t="s">
        <v>36</v>
      </c>
      <c r="J103" s="196">
        <v>376000</v>
      </c>
      <c r="K103" s="141">
        <f t="shared" si="9"/>
        <v>376000</v>
      </c>
      <c r="L103" s="477"/>
      <c r="M103" s="255"/>
      <c r="N103" s="39"/>
      <c r="O103" s="40"/>
      <c r="P103" s="40"/>
      <c r="Q103" s="40"/>
      <c r="R103" s="40"/>
      <c r="S103" s="40"/>
      <c r="T103" s="40"/>
      <c r="U103" s="40"/>
      <c r="V103" s="40"/>
      <c r="W103" s="40"/>
      <c r="X103" s="40"/>
      <c r="Y103" s="40"/>
      <c r="Z103" s="40"/>
      <c r="AA103" s="40"/>
      <c r="AB103" s="41"/>
      <c r="AC103" s="42"/>
      <c r="AD103" s="42"/>
      <c r="AE103" s="43"/>
      <c r="AF103" s="42"/>
      <c r="AG103" s="40"/>
      <c r="AH103" s="40"/>
      <c r="AI103" s="40"/>
      <c r="AJ103" s="40"/>
      <c r="AK103" s="40"/>
      <c r="AL103" s="40"/>
      <c r="AM103" s="40"/>
      <c r="AN103" s="40"/>
      <c r="AO103" s="41"/>
      <c r="AP103" s="44"/>
    </row>
    <row r="104" spans="1:44" ht="31.5" customHeight="1">
      <c r="A104" s="270"/>
      <c r="B104" s="193" t="s">
        <v>107</v>
      </c>
      <c r="C104" s="194" t="s">
        <v>60</v>
      </c>
      <c r="D104" s="237" t="s">
        <v>34</v>
      </c>
      <c r="E104" s="195">
        <v>44986</v>
      </c>
      <c r="F104" s="194" t="s">
        <v>35</v>
      </c>
      <c r="G104" s="194" t="s">
        <v>35</v>
      </c>
      <c r="H104" s="194" t="s">
        <v>35</v>
      </c>
      <c r="I104" s="465" t="s">
        <v>36</v>
      </c>
      <c r="J104" s="196">
        <v>300000</v>
      </c>
      <c r="K104" s="141">
        <f t="shared" si="9"/>
        <v>300000</v>
      </c>
      <c r="L104" s="137"/>
      <c r="M104" s="256"/>
      <c r="N104" s="45"/>
      <c r="O104" s="46"/>
      <c r="P104" s="46"/>
      <c r="Q104" s="46"/>
      <c r="R104" s="46"/>
      <c r="S104" s="46"/>
      <c r="T104" s="46"/>
      <c r="U104" s="46"/>
      <c r="V104" s="46"/>
      <c r="W104" s="46"/>
      <c r="X104" s="46"/>
      <c r="Y104" s="46"/>
      <c r="Z104" s="46"/>
      <c r="AA104" s="46"/>
      <c r="AB104" s="47"/>
      <c r="AC104" s="48"/>
      <c r="AD104" s="48"/>
      <c r="AE104" s="49"/>
      <c r="AF104" s="48"/>
      <c r="AG104" s="46"/>
      <c r="AH104" s="46"/>
      <c r="AI104" s="46"/>
      <c r="AJ104" s="46"/>
      <c r="AK104" s="46"/>
      <c r="AL104" s="46"/>
      <c r="AM104" s="46"/>
      <c r="AN104" s="46"/>
      <c r="AO104" s="47"/>
      <c r="AP104" s="50"/>
    </row>
    <row r="105" spans="1:44" ht="31.5" customHeight="1">
      <c r="A105" s="271"/>
      <c r="B105" s="197" t="s">
        <v>111</v>
      </c>
      <c r="C105" s="198" t="s">
        <v>50</v>
      </c>
      <c r="D105" s="238" t="s">
        <v>34</v>
      </c>
      <c r="E105" s="199">
        <v>44986</v>
      </c>
      <c r="F105" s="198" t="s">
        <v>35</v>
      </c>
      <c r="G105" s="198" t="s">
        <v>35</v>
      </c>
      <c r="H105" s="198" t="s">
        <v>35</v>
      </c>
      <c r="I105" s="466" t="s">
        <v>45</v>
      </c>
      <c r="J105" s="200">
        <v>75000</v>
      </c>
      <c r="K105" s="141">
        <f>J105</f>
        <v>75000</v>
      </c>
      <c r="L105" s="472"/>
      <c r="M105" s="93"/>
      <c r="N105" s="30"/>
      <c r="O105" s="31"/>
      <c r="P105" s="31"/>
      <c r="Q105" s="31"/>
      <c r="R105" s="31"/>
      <c r="S105" s="31"/>
      <c r="T105" s="31"/>
      <c r="U105" s="31"/>
      <c r="V105" s="31"/>
      <c r="W105" s="31"/>
      <c r="X105" s="31"/>
      <c r="Y105" s="31"/>
      <c r="Z105" s="31"/>
      <c r="AA105" s="31"/>
      <c r="AB105" s="32"/>
      <c r="AC105" s="33"/>
      <c r="AD105" s="33"/>
      <c r="AE105" s="34"/>
      <c r="AF105" s="33"/>
      <c r="AG105" s="31"/>
      <c r="AH105" s="31"/>
      <c r="AI105" s="31"/>
      <c r="AJ105" s="31"/>
      <c r="AK105" s="31"/>
      <c r="AL105" s="31"/>
      <c r="AM105" s="31"/>
      <c r="AN105" s="31"/>
      <c r="AO105" s="32"/>
      <c r="AP105" s="35"/>
    </row>
    <row r="106" spans="1:44" s="343" customFormat="1" ht="28">
      <c r="A106" s="328"/>
      <c r="B106" s="328" t="s">
        <v>98</v>
      </c>
      <c r="C106" s="337" t="s">
        <v>400</v>
      </c>
      <c r="D106" s="238" t="s">
        <v>34</v>
      </c>
      <c r="E106" s="362" t="s">
        <v>402</v>
      </c>
      <c r="F106" s="353" t="s">
        <v>35</v>
      </c>
      <c r="G106" s="354" t="s">
        <v>35</v>
      </c>
      <c r="H106" s="354" t="s">
        <v>35</v>
      </c>
      <c r="I106" s="460" t="s">
        <v>36</v>
      </c>
      <c r="J106" s="484">
        <f>SUM(174000+192000)</f>
        <v>366000</v>
      </c>
      <c r="K106" s="484">
        <f t="shared" ref="K106:K107" si="10">J106</f>
        <v>366000</v>
      </c>
      <c r="L106" s="478"/>
      <c r="M106" s="330" t="s">
        <v>403</v>
      </c>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row>
    <row r="107" spans="1:44" s="343" customFormat="1" ht="42">
      <c r="A107" s="342"/>
      <c r="B107" s="328" t="s">
        <v>98</v>
      </c>
      <c r="C107" s="337" t="s">
        <v>412</v>
      </c>
      <c r="D107" s="329" t="s">
        <v>34</v>
      </c>
      <c r="E107" s="362" t="s">
        <v>378</v>
      </c>
      <c r="F107" s="354" t="s">
        <v>35</v>
      </c>
      <c r="G107" s="354" t="s">
        <v>35</v>
      </c>
      <c r="H107" s="354" t="s">
        <v>35</v>
      </c>
      <c r="I107" s="460" t="s">
        <v>36</v>
      </c>
      <c r="J107" s="484">
        <v>260000</v>
      </c>
      <c r="K107" s="484">
        <f t="shared" si="10"/>
        <v>260000</v>
      </c>
      <c r="L107" s="478"/>
      <c r="M107" s="330" t="s">
        <v>413</v>
      </c>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row>
    <row r="108" spans="1:44" s="86" customFormat="1" ht="50.25" customHeight="1" thickBot="1">
      <c r="A108" s="273"/>
      <c r="B108" s="87" t="s">
        <v>114</v>
      </c>
      <c r="C108" s="137"/>
      <c r="D108" s="137"/>
      <c r="E108" s="492"/>
      <c r="F108" s="492"/>
      <c r="G108" s="492"/>
      <c r="H108" s="492"/>
      <c r="I108" s="492"/>
      <c r="J108" s="488"/>
      <c r="K108" s="488"/>
      <c r="L108" s="472"/>
      <c r="M108" s="213"/>
      <c r="N108" s="30"/>
      <c r="O108" s="31"/>
      <c r="P108" s="31"/>
      <c r="Q108" s="31"/>
      <c r="R108" s="31"/>
      <c r="S108" s="31"/>
      <c r="T108" s="31"/>
      <c r="U108" s="31"/>
      <c r="V108" s="31"/>
      <c r="W108" s="31"/>
      <c r="X108" s="31"/>
      <c r="Y108" s="31"/>
      <c r="Z108" s="31"/>
      <c r="AA108" s="31"/>
      <c r="AB108" s="32"/>
      <c r="AC108" s="33"/>
      <c r="AD108" s="33"/>
      <c r="AE108" s="34"/>
      <c r="AF108" s="33"/>
      <c r="AG108" s="31"/>
      <c r="AH108" s="31"/>
      <c r="AI108" s="31"/>
      <c r="AJ108" s="31"/>
      <c r="AK108" s="31"/>
      <c r="AL108" s="31"/>
      <c r="AM108" s="31"/>
      <c r="AN108" s="31"/>
      <c r="AO108" s="32"/>
      <c r="AP108" s="35"/>
    </row>
    <row r="109" spans="1:44" s="86" customFormat="1" ht="50.25" customHeight="1" thickTop="1" thickBot="1">
      <c r="A109" s="272"/>
      <c r="B109" s="92" t="s">
        <v>116</v>
      </c>
      <c r="C109" s="211" t="s">
        <v>40</v>
      </c>
      <c r="D109" s="239" t="s">
        <v>115</v>
      </c>
      <c r="E109" s="139" t="s">
        <v>117</v>
      </c>
      <c r="F109" s="139" t="s">
        <v>35</v>
      </c>
      <c r="G109" s="177" t="s">
        <v>35</v>
      </c>
      <c r="H109" s="177" t="s">
        <v>35</v>
      </c>
      <c r="I109" s="454" t="s">
        <v>36</v>
      </c>
      <c r="J109" s="212">
        <v>480000</v>
      </c>
      <c r="K109" s="141">
        <f>J109</f>
        <v>480000</v>
      </c>
      <c r="L109" s="472"/>
      <c r="M109" s="257"/>
      <c r="N109" s="299"/>
      <c r="O109" s="300"/>
      <c r="P109" s="300"/>
      <c r="Q109" s="300"/>
      <c r="R109" s="300"/>
      <c r="S109" s="300"/>
      <c r="T109" s="300"/>
      <c r="U109" s="300"/>
      <c r="V109" s="300"/>
      <c r="W109" s="300"/>
      <c r="X109" s="300"/>
      <c r="Y109" s="300"/>
      <c r="Z109" s="300"/>
      <c r="AA109" s="300"/>
      <c r="AB109" s="32"/>
      <c r="AC109" s="301"/>
      <c r="AD109" s="301"/>
      <c r="AE109" s="34"/>
      <c r="AF109" s="301"/>
      <c r="AG109" s="300"/>
      <c r="AH109" s="300"/>
      <c r="AI109" s="300"/>
      <c r="AJ109" s="300"/>
      <c r="AK109" s="300"/>
      <c r="AL109" s="300"/>
      <c r="AM109" s="300"/>
      <c r="AN109" s="300"/>
      <c r="AO109" s="32"/>
      <c r="AP109" s="35"/>
      <c r="AR109" s="449">
        <v>128700</v>
      </c>
    </row>
    <row r="110" spans="1:44" ht="31.5" customHeight="1" thickBot="1">
      <c r="A110" s="272"/>
      <c r="B110" s="328" t="s">
        <v>377</v>
      </c>
      <c r="C110" s="211" t="s">
        <v>40</v>
      </c>
      <c r="D110" s="239" t="s">
        <v>115</v>
      </c>
      <c r="E110" s="365" t="s">
        <v>378</v>
      </c>
      <c r="F110" s="187" t="s">
        <v>35</v>
      </c>
      <c r="G110" s="364" t="s">
        <v>35</v>
      </c>
      <c r="H110" s="364" t="s">
        <v>35</v>
      </c>
      <c r="I110" s="187" t="s">
        <v>36</v>
      </c>
      <c r="J110" s="212">
        <v>540000</v>
      </c>
      <c r="K110" s="141">
        <f>J110</f>
        <v>540000</v>
      </c>
      <c r="L110" s="472"/>
      <c r="M110" s="93"/>
      <c r="N110" s="30"/>
      <c r="O110" s="31"/>
      <c r="P110" s="31"/>
      <c r="Q110" s="31"/>
      <c r="R110" s="31"/>
      <c r="S110" s="31"/>
      <c r="T110" s="31"/>
      <c r="U110" s="31"/>
      <c r="V110" s="31"/>
      <c r="W110" s="31"/>
      <c r="X110" s="31"/>
      <c r="Y110" s="31"/>
      <c r="Z110" s="31"/>
      <c r="AA110" s="31"/>
      <c r="AB110" s="32"/>
      <c r="AC110" s="33"/>
      <c r="AD110" s="33"/>
      <c r="AE110" s="34"/>
      <c r="AF110" s="33"/>
      <c r="AG110" s="31"/>
      <c r="AH110" s="31"/>
      <c r="AI110" s="31"/>
      <c r="AJ110" s="31"/>
      <c r="AK110" s="31"/>
      <c r="AL110" s="31"/>
      <c r="AM110" s="31"/>
      <c r="AN110" s="31"/>
      <c r="AO110" s="32"/>
      <c r="AP110" s="35"/>
      <c r="AR110" s="450">
        <v>35640</v>
      </c>
    </row>
    <row r="111" spans="1:44" s="343" customFormat="1" ht="31.5" thickBot="1">
      <c r="A111" s="328"/>
      <c r="B111" s="328" t="s">
        <v>404</v>
      </c>
      <c r="C111" s="337" t="s">
        <v>400</v>
      </c>
      <c r="D111" s="328" t="s">
        <v>405</v>
      </c>
      <c r="E111" s="362" t="s">
        <v>409</v>
      </c>
      <c r="F111" s="353" t="s">
        <v>35</v>
      </c>
      <c r="G111" s="354" t="s">
        <v>35</v>
      </c>
      <c r="H111" s="354" t="s">
        <v>35</v>
      </c>
      <c r="I111" s="460" t="s">
        <v>36</v>
      </c>
      <c r="J111" s="484">
        <f>SUM(544320+108000+316800)</f>
        <v>969120</v>
      </c>
      <c r="K111" s="484">
        <f t="shared" ref="K111" si="11">J111</f>
        <v>969120</v>
      </c>
      <c r="L111" s="472"/>
      <c r="M111" s="93"/>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2"/>
      <c r="AM111" s="342"/>
      <c r="AN111" s="342"/>
      <c r="AO111" s="342"/>
      <c r="AP111" s="342"/>
      <c r="AR111" s="450">
        <v>1980</v>
      </c>
    </row>
    <row r="112" spans="1:44" ht="31.5" customHeight="1" thickBot="1">
      <c r="A112" s="272"/>
      <c r="B112" s="122" t="s">
        <v>118</v>
      </c>
      <c r="C112" s="158"/>
      <c r="D112" s="158"/>
      <c r="E112" s="491"/>
      <c r="F112" s="491"/>
      <c r="G112" s="491"/>
      <c r="H112" s="491"/>
      <c r="I112" s="491"/>
      <c r="J112" s="485"/>
      <c r="K112" s="485"/>
      <c r="L112" s="472"/>
      <c r="M112" s="93"/>
      <c r="N112" s="30"/>
      <c r="O112" s="31"/>
      <c r="P112" s="31"/>
      <c r="Q112" s="31"/>
      <c r="R112" s="31"/>
      <c r="S112" s="31"/>
      <c r="T112" s="31"/>
      <c r="U112" s="31"/>
      <c r="V112" s="31"/>
      <c r="W112" s="31"/>
      <c r="X112" s="31"/>
      <c r="Y112" s="31"/>
      <c r="Z112" s="31"/>
      <c r="AA112" s="31"/>
      <c r="AB112" s="32"/>
      <c r="AC112" s="33"/>
      <c r="AD112" s="33"/>
      <c r="AE112" s="34"/>
      <c r="AF112" s="33"/>
      <c r="AG112" s="31"/>
      <c r="AH112" s="31"/>
      <c r="AI112" s="31"/>
      <c r="AJ112" s="31"/>
      <c r="AK112" s="31"/>
      <c r="AL112" s="31"/>
      <c r="AM112" s="31"/>
      <c r="AN112" s="31"/>
      <c r="AO112" s="32"/>
      <c r="AP112" s="35"/>
      <c r="AR112" s="450">
        <v>6020</v>
      </c>
    </row>
    <row r="113" spans="1:49" ht="31.5" customHeight="1" thickBot="1">
      <c r="A113" s="272"/>
      <c r="B113" s="24" t="s">
        <v>127</v>
      </c>
      <c r="C113" s="160" t="s">
        <v>33</v>
      </c>
      <c r="D113" s="232" t="s">
        <v>34</v>
      </c>
      <c r="E113" s="153" t="s">
        <v>343</v>
      </c>
      <c r="F113" s="149" t="s">
        <v>35</v>
      </c>
      <c r="G113" s="153" t="s">
        <v>35</v>
      </c>
      <c r="H113" s="153" t="s">
        <v>35</v>
      </c>
      <c r="I113" s="455" t="s">
        <v>36</v>
      </c>
      <c r="J113" s="306">
        <f>50000+677477.0625+349411.6172</f>
        <v>1076888.6797</v>
      </c>
      <c r="K113" s="307">
        <f>J113</f>
        <v>1076888.6797</v>
      </c>
      <c r="L113" s="472"/>
      <c r="M113" s="257" t="s">
        <v>128</v>
      </c>
      <c r="N113" s="98"/>
      <c r="O113" s="99"/>
      <c r="P113" s="99"/>
      <c r="Q113" s="99"/>
      <c r="R113" s="99"/>
      <c r="S113" s="99"/>
      <c r="T113" s="99"/>
      <c r="U113" s="99"/>
      <c r="V113" s="99"/>
      <c r="W113" s="99"/>
      <c r="X113" s="99"/>
      <c r="Y113" s="99"/>
      <c r="Z113" s="99"/>
      <c r="AA113" s="99"/>
      <c r="AB113" s="100"/>
      <c r="AC113" s="101"/>
      <c r="AD113" s="101"/>
      <c r="AE113" s="102"/>
      <c r="AF113" s="101"/>
      <c r="AG113" s="99"/>
      <c r="AH113" s="99"/>
      <c r="AI113" s="99"/>
      <c r="AJ113" s="99"/>
      <c r="AK113" s="99"/>
      <c r="AL113" s="99"/>
      <c r="AM113" s="99"/>
      <c r="AN113" s="99"/>
      <c r="AO113" s="100"/>
      <c r="AP113" s="103"/>
      <c r="AR113" s="450">
        <v>200</v>
      </c>
    </row>
    <row r="114" spans="1:49" ht="31.5" customHeight="1" thickBot="1">
      <c r="A114" s="272"/>
      <c r="B114" s="36" t="s">
        <v>119</v>
      </c>
      <c r="C114" s="337" t="s">
        <v>441</v>
      </c>
      <c r="D114" s="336" t="s">
        <v>34</v>
      </c>
      <c r="E114" s="354" t="s">
        <v>445</v>
      </c>
      <c r="F114" s="353" t="s">
        <v>35</v>
      </c>
      <c r="G114" s="354" t="s">
        <v>35</v>
      </c>
      <c r="H114" s="354" t="s">
        <v>35</v>
      </c>
      <c r="I114" s="460" t="s">
        <v>36</v>
      </c>
      <c r="J114" s="486">
        <f>293364.1+993479.73+79795</f>
        <v>1366638.83</v>
      </c>
      <c r="K114" s="486">
        <f t="shared" ref="K114" si="12">J114</f>
        <v>1366638.83</v>
      </c>
      <c r="L114" s="374"/>
      <c r="M114" s="451"/>
      <c r="N114" s="323"/>
      <c r="O114" s="447"/>
      <c r="P114" s="447"/>
      <c r="Q114" s="447"/>
      <c r="R114" s="447"/>
      <c r="S114" s="447"/>
      <c r="T114" s="447"/>
      <c r="U114" s="447"/>
      <c r="V114" s="447"/>
      <c r="W114" s="447"/>
      <c r="X114" s="447"/>
      <c r="Y114" s="447"/>
      <c r="Z114" s="447"/>
      <c r="AA114" s="447"/>
      <c r="AB114" s="100"/>
      <c r="AC114" s="448"/>
      <c r="AD114" s="448"/>
      <c r="AE114" s="102"/>
      <c r="AF114" s="448"/>
      <c r="AG114" s="447"/>
      <c r="AH114" s="447"/>
      <c r="AI114" s="447"/>
      <c r="AJ114" s="447"/>
      <c r="AK114" s="447"/>
      <c r="AL114" s="447"/>
      <c r="AM114" s="447"/>
      <c r="AN114" s="447"/>
      <c r="AO114" s="100"/>
      <c r="AP114" s="103"/>
      <c r="AR114" s="450"/>
    </row>
    <row r="115" spans="1:49" ht="42.75" customHeight="1" thickBot="1">
      <c r="A115" s="272"/>
      <c r="B115" s="36" t="s">
        <v>120</v>
      </c>
      <c r="C115" s="337" t="s">
        <v>441</v>
      </c>
      <c r="D115" s="336" t="s">
        <v>34</v>
      </c>
      <c r="E115" s="354" t="s">
        <v>442</v>
      </c>
      <c r="F115" s="353" t="s">
        <v>35</v>
      </c>
      <c r="G115" s="354" t="s">
        <v>35</v>
      </c>
      <c r="H115" s="354" t="s">
        <v>35</v>
      </c>
      <c r="I115" s="460" t="s">
        <v>36</v>
      </c>
      <c r="J115" s="486">
        <f>565398.27+184165</f>
        <v>749563.27</v>
      </c>
      <c r="K115" s="486">
        <f t="shared" ref="K115" si="13">J115</f>
        <v>749563.27</v>
      </c>
      <c r="L115" s="374"/>
      <c r="M115" s="330" t="s">
        <v>443</v>
      </c>
      <c r="N115" s="323"/>
      <c r="O115" s="447"/>
      <c r="P115" s="447"/>
      <c r="Q115" s="447"/>
      <c r="R115" s="447"/>
      <c r="S115" s="447"/>
      <c r="T115" s="447"/>
      <c r="U115" s="447"/>
      <c r="V115" s="447"/>
      <c r="W115" s="447"/>
      <c r="X115" s="447"/>
      <c r="Y115" s="447"/>
      <c r="Z115" s="447"/>
      <c r="AA115" s="447"/>
      <c r="AB115" s="100"/>
      <c r="AC115" s="448"/>
      <c r="AD115" s="448"/>
      <c r="AE115" s="102"/>
      <c r="AF115" s="448"/>
      <c r="AG115" s="447"/>
      <c r="AH115" s="447"/>
      <c r="AI115" s="447"/>
      <c r="AJ115" s="447"/>
      <c r="AK115" s="447"/>
      <c r="AL115" s="447"/>
      <c r="AM115" s="447"/>
      <c r="AN115" s="447"/>
      <c r="AO115" s="100"/>
      <c r="AP115" s="103"/>
      <c r="AR115" s="450">
        <v>200</v>
      </c>
    </row>
    <row r="116" spans="1:49" ht="31.5" customHeight="1" thickBot="1">
      <c r="A116" s="272"/>
      <c r="B116" s="36" t="s">
        <v>119</v>
      </c>
      <c r="C116" s="151" t="s">
        <v>40</v>
      </c>
      <c r="D116" s="163" t="s">
        <v>34</v>
      </c>
      <c r="E116" s="174">
        <v>44986</v>
      </c>
      <c r="F116" s="151" t="s">
        <v>35</v>
      </c>
      <c r="G116" s="151" t="s">
        <v>35</v>
      </c>
      <c r="H116" s="151" t="s">
        <v>35</v>
      </c>
      <c r="I116" s="453" t="s">
        <v>36</v>
      </c>
      <c r="J116" s="141">
        <v>200000</v>
      </c>
      <c r="K116" s="141">
        <f>J116</f>
        <v>200000</v>
      </c>
      <c r="L116" s="472"/>
      <c r="M116" s="93"/>
      <c r="N116" s="30"/>
      <c r="O116" s="31"/>
      <c r="P116" s="31"/>
      <c r="Q116" s="31"/>
      <c r="R116" s="31"/>
      <c r="S116" s="31"/>
      <c r="T116" s="31"/>
      <c r="U116" s="31"/>
      <c r="V116" s="31"/>
      <c r="W116" s="31"/>
      <c r="X116" s="31"/>
      <c r="Y116" s="31"/>
      <c r="Z116" s="31"/>
      <c r="AA116" s="31"/>
      <c r="AB116" s="32"/>
      <c r="AC116" s="33"/>
      <c r="AD116" s="33"/>
      <c r="AE116" s="34"/>
      <c r="AF116" s="33"/>
      <c r="AG116" s="31"/>
      <c r="AH116" s="31"/>
      <c r="AI116" s="31"/>
      <c r="AJ116" s="31"/>
      <c r="AK116" s="31"/>
      <c r="AL116" s="31"/>
      <c r="AM116" s="31"/>
      <c r="AN116" s="31"/>
      <c r="AO116" s="32"/>
      <c r="AP116" s="35"/>
      <c r="AR116" s="450">
        <v>400</v>
      </c>
    </row>
    <row r="117" spans="1:49" s="86" customFormat="1" ht="50.25" customHeight="1" thickBot="1">
      <c r="A117" s="273"/>
      <c r="B117" s="36" t="s">
        <v>120</v>
      </c>
      <c r="C117" s="151" t="s">
        <v>40</v>
      </c>
      <c r="D117" s="163" t="s">
        <v>34</v>
      </c>
      <c r="E117" s="174">
        <v>44986</v>
      </c>
      <c r="F117" s="151" t="s">
        <v>35</v>
      </c>
      <c r="G117" s="151" t="s">
        <v>35</v>
      </c>
      <c r="H117" s="151" t="s">
        <v>35</v>
      </c>
      <c r="I117" s="453" t="s">
        <v>36</v>
      </c>
      <c r="J117" s="141">
        <v>100000</v>
      </c>
      <c r="K117" s="141">
        <f>J117</f>
        <v>100000</v>
      </c>
      <c r="L117" s="472"/>
      <c r="M117" s="257" t="s">
        <v>444</v>
      </c>
      <c r="N117" s="30"/>
      <c r="O117" s="31"/>
      <c r="P117" s="31"/>
      <c r="Q117" s="31"/>
      <c r="R117" s="31"/>
      <c r="S117" s="31"/>
      <c r="T117" s="31"/>
      <c r="U117" s="31"/>
      <c r="V117" s="31"/>
      <c r="W117" s="31"/>
      <c r="X117" s="31"/>
      <c r="Y117" s="31"/>
      <c r="Z117" s="31"/>
      <c r="AA117" s="31"/>
      <c r="AB117" s="32"/>
      <c r="AC117" s="33"/>
      <c r="AD117" s="33"/>
      <c r="AE117" s="34"/>
      <c r="AF117" s="33"/>
      <c r="AG117" s="31"/>
      <c r="AH117" s="31"/>
      <c r="AI117" s="31"/>
      <c r="AJ117" s="31"/>
      <c r="AK117" s="31"/>
      <c r="AL117" s="31"/>
      <c r="AM117" s="31"/>
      <c r="AN117" s="31"/>
      <c r="AO117" s="32"/>
      <c r="AP117" s="35"/>
      <c r="AR117" s="450">
        <v>11025</v>
      </c>
    </row>
    <row r="118" spans="1:49" s="86" customFormat="1" ht="50.25" customHeight="1" thickBot="1">
      <c r="A118" s="272"/>
      <c r="B118" s="90" t="s">
        <v>121</v>
      </c>
      <c r="C118" s="211" t="s">
        <v>40</v>
      </c>
      <c r="D118" s="239" t="s">
        <v>34</v>
      </c>
      <c r="E118" s="214">
        <v>44986</v>
      </c>
      <c r="F118" s="211" t="s">
        <v>35</v>
      </c>
      <c r="G118" s="211" t="s">
        <v>35</v>
      </c>
      <c r="H118" s="211" t="s">
        <v>35</v>
      </c>
      <c r="I118" s="467" t="s">
        <v>36</v>
      </c>
      <c r="J118" s="212">
        <v>700000</v>
      </c>
      <c r="K118" s="141">
        <f>J118</f>
        <v>700000</v>
      </c>
      <c r="L118" s="472"/>
      <c r="M118" s="257"/>
      <c r="N118" s="30"/>
      <c r="O118" s="31"/>
      <c r="P118" s="31"/>
      <c r="Q118" s="31"/>
      <c r="R118" s="31"/>
      <c r="S118" s="31"/>
      <c r="T118" s="31"/>
      <c r="U118" s="31"/>
      <c r="V118" s="31"/>
      <c r="W118" s="31"/>
      <c r="X118" s="31"/>
      <c r="Y118" s="31"/>
      <c r="Z118" s="31"/>
      <c r="AA118" s="31"/>
      <c r="AB118" s="32"/>
      <c r="AC118" s="33"/>
      <c r="AD118" s="33"/>
      <c r="AE118" s="34"/>
      <c r="AF118" s="33"/>
      <c r="AG118" s="31"/>
      <c r="AH118" s="31"/>
      <c r="AI118" s="31"/>
      <c r="AJ118" s="31"/>
      <c r="AK118" s="31"/>
      <c r="AL118" s="31"/>
      <c r="AM118" s="31"/>
      <c r="AN118" s="31"/>
      <c r="AO118" s="32"/>
      <c r="AP118" s="35"/>
      <c r="AR118" s="450">
        <f>SUM(AR109:AR117)</f>
        <v>184165</v>
      </c>
    </row>
    <row r="119" spans="1:49" s="86" customFormat="1" ht="61.5" customHeight="1">
      <c r="A119" s="272"/>
      <c r="B119" s="120" t="s">
        <v>122</v>
      </c>
      <c r="C119" s="121"/>
      <c r="D119" s="158"/>
      <c r="E119" s="491"/>
      <c r="F119" s="491"/>
      <c r="G119" s="491"/>
      <c r="H119" s="491"/>
      <c r="I119" s="491"/>
      <c r="J119" s="485"/>
      <c r="K119" s="485"/>
      <c r="L119" s="472"/>
      <c r="M119" s="257"/>
      <c r="N119" s="30"/>
      <c r="O119" s="31"/>
      <c r="P119" s="31"/>
      <c r="Q119" s="31"/>
      <c r="R119" s="31"/>
      <c r="S119" s="31"/>
      <c r="T119" s="31"/>
      <c r="U119" s="31"/>
      <c r="V119" s="31"/>
      <c r="W119" s="31"/>
      <c r="X119" s="31"/>
      <c r="Y119" s="31"/>
      <c r="Z119" s="31"/>
      <c r="AA119" s="31"/>
      <c r="AB119" s="32"/>
      <c r="AC119" s="33"/>
      <c r="AD119" s="33"/>
      <c r="AE119" s="34"/>
      <c r="AF119" s="33"/>
      <c r="AG119" s="31"/>
      <c r="AH119" s="31"/>
      <c r="AI119" s="31"/>
      <c r="AJ119" s="31"/>
      <c r="AK119" s="31"/>
      <c r="AL119" s="31"/>
      <c r="AM119" s="31"/>
      <c r="AN119" s="31"/>
      <c r="AO119" s="32"/>
      <c r="AP119" s="35"/>
    </row>
    <row r="120" spans="1:49" s="86" customFormat="1" ht="61.5" customHeight="1">
      <c r="A120" s="272"/>
      <c r="B120" s="24" t="s">
        <v>123</v>
      </c>
      <c r="C120" s="23" t="s">
        <v>33</v>
      </c>
      <c r="D120" s="232" t="s">
        <v>34</v>
      </c>
      <c r="E120" s="153">
        <v>45047</v>
      </c>
      <c r="F120" s="149" t="s">
        <v>35</v>
      </c>
      <c r="G120" s="153" t="s">
        <v>35</v>
      </c>
      <c r="H120" s="153" t="s">
        <v>35</v>
      </c>
      <c r="I120" s="455" t="s">
        <v>36</v>
      </c>
      <c r="J120" s="161">
        <v>82725</v>
      </c>
      <c r="K120" s="141">
        <f t="shared" ref="K120:K129" si="14">J120</f>
        <v>82725</v>
      </c>
      <c r="L120" s="472"/>
      <c r="M120" s="257" t="s">
        <v>126</v>
      </c>
      <c r="N120" s="30"/>
      <c r="O120" s="31"/>
      <c r="P120" s="31"/>
      <c r="Q120" s="31"/>
      <c r="R120" s="31"/>
      <c r="S120" s="31"/>
      <c r="T120" s="31"/>
      <c r="U120" s="31"/>
      <c r="V120" s="31"/>
      <c r="W120" s="31"/>
      <c r="X120" s="31"/>
      <c r="Y120" s="31"/>
      <c r="Z120" s="31"/>
      <c r="AA120" s="31"/>
      <c r="AB120" s="32"/>
      <c r="AC120" s="33"/>
      <c r="AD120" s="33"/>
      <c r="AE120" s="34"/>
      <c r="AF120" s="33"/>
      <c r="AG120" s="31"/>
      <c r="AH120" s="31"/>
      <c r="AI120" s="31"/>
      <c r="AJ120" s="31"/>
      <c r="AK120" s="31"/>
      <c r="AL120" s="31"/>
      <c r="AM120" s="31"/>
      <c r="AN120" s="31"/>
      <c r="AO120" s="32"/>
      <c r="AP120" s="35"/>
    </row>
    <row r="121" spans="1:49" s="86" customFormat="1" ht="50.25" customHeight="1">
      <c r="A121" s="272"/>
      <c r="B121" s="24" t="s">
        <v>124</v>
      </c>
      <c r="C121" s="23" t="s">
        <v>33</v>
      </c>
      <c r="D121" s="232" t="s">
        <v>34</v>
      </c>
      <c r="E121" s="149" t="s">
        <v>344</v>
      </c>
      <c r="F121" s="149" t="s">
        <v>35</v>
      </c>
      <c r="G121" s="153" t="s">
        <v>35</v>
      </c>
      <c r="H121" s="153" t="s">
        <v>35</v>
      </c>
      <c r="I121" s="455" t="s">
        <v>36</v>
      </c>
      <c r="J121" s="161">
        <v>28831.625599999999</v>
      </c>
      <c r="K121" s="141">
        <f t="shared" si="14"/>
        <v>28831.625599999999</v>
      </c>
      <c r="L121" s="472"/>
      <c r="M121" s="257" t="s">
        <v>130</v>
      </c>
      <c r="N121" s="30"/>
      <c r="O121" s="31"/>
      <c r="P121" s="31"/>
      <c r="Q121" s="31"/>
      <c r="R121" s="31"/>
      <c r="S121" s="31"/>
      <c r="T121" s="31"/>
      <c r="U121" s="31"/>
      <c r="V121" s="31"/>
      <c r="W121" s="31"/>
      <c r="X121" s="31"/>
      <c r="Y121" s="31"/>
      <c r="Z121" s="31"/>
      <c r="AA121" s="31"/>
      <c r="AB121" s="32"/>
      <c r="AC121" s="33"/>
      <c r="AD121" s="33"/>
      <c r="AE121" s="34"/>
      <c r="AF121" s="33"/>
      <c r="AG121" s="31"/>
      <c r="AH121" s="31"/>
      <c r="AI121" s="31"/>
      <c r="AJ121" s="31"/>
      <c r="AK121" s="31"/>
      <c r="AL121" s="31"/>
      <c r="AM121" s="31"/>
      <c r="AN121" s="31"/>
      <c r="AO121" s="32"/>
      <c r="AP121" s="35"/>
    </row>
    <row r="122" spans="1:49" s="86" customFormat="1" ht="50.25" customHeight="1" thickBot="1">
      <c r="A122" s="272"/>
      <c r="B122" s="24" t="s">
        <v>125</v>
      </c>
      <c r="C122" s="23" t="s">
        <v>33</v>
      </c>
      <c r="D122" s="232" t="s">
        <v>34</v>
      </c>
      <c r="E122" s="153">
        <v>45047</v>
      </c>
      <c r="F122" s="149" t="s">
        <v>35</v>
      </c>
      <c r="G122" s="153" t="s">
        <v>35</v>
      </c>
      <c r="H122" s="153" t="s">
        <v>35</v>
      </c>
      <c r="I122" s="455" t="s">
        <v>36</v>
      </c>
      <c r="J122" s="161">
        <f>150000+50000+88800</f>
        <v>288800</v>
      </c>
      <c r="K122" s="141">
        <f t="shared" si="14"/>
        <v>288800</v>
      </c>
      <c r="L122" s="472"/>
      <c r="M122" s="93"/>
      <c r="N122" s="30"/>
      <c r="O122" s="31"/>
      <c r="P122" s="31"/>
      <c r="Q122" s="31"/>
      <c r="R122" s="31"/>
      <c r="S122" s="31"/>
      <c r="T122" s="31"/>
      <c r="U122" s="31"/>
      <c r="V122" s="31"/>
      <c r="W122" s="31"/>
      <c r="X122" s="31"/>
      <c r="Y122" s="31"/>
      <c r="Z122" s="31"/>
      <c r="AA122" s="31"/>
      <c r="AB122" s="32"/>
      <c r="AC122" s="33"/>
      <c r="AD122" s="33"/>
      <c r="AE122" s="34"/>
      <c r="AF122" s="33"/>
      <c r="AG122" s="31"/>
      <c r="AH122" s="31"/>
      <c r="AI122" s="31"/>
      <c r="AJ122" s="31"/>
      <c r="AK122" s="31"/>
      <c r="AL122" s="31"/>
      <c r="AM122" s="31"/>
      <c r="AN122" s="31"/>
      <c r="AO122" s="32"/>
      <c r="AP122" s="35"/>
    </row>
    <row r="123" spans="1:49" s="86" customFormat="1" ht="50.25" customHeight="1" thickBot="1">
      <c r="A123" s="272"/>
      <c r="B123" s="24" t="s">
        <v>129</v>
      </c>
      <c r="C123" s="23" t="s">
        <v>33</v>
      </c>
      <c r="D123" s="232" t="s">
        <v>34</v>
      </c>
      <c r="E123" s="153">
        <v>45047</v>
      </c>
      <c r="F123" s="149" t="s">
        <v>35</v>
      </c>
      <c r="G123" s="153" t="s">
        <v>35</v>
      </c>
      <c r="H123" s="153" t="s">
        <v>35</v>
      </c>
      <c r="I123" s="455" t="s">
        <v>36</v>
      </c>
      <c r="J123" s="161">
        <f>39948+30400</f>
        <v>70348</v>
      </c>
      <c r="K123" s="141">
        <f t="shared" si="14"/>
        <v>70348</v>
      </c>
      <c r="L123" s="472"/>
      <c r="M123" s="93"/>
      <c r="N123" s="30"/>
      <c r="O123" s="31"/>
      <c r="P123" s="31"/>
      <c r="Q123" s="31"/>
      <c r="R123" s="31"/>
      <c r="S123" s="31"/>
      <c r="T123" s="31"/>
      <c r="U123" s="31"/>
      <c r="V123" s="31"/>
      <c r="W123" s="31"/>
      <c r="X123" s="31"/>
      <c r="Y123" s="31"/>
      <c r="Z123" s="31"/>
      <c r="AA123" s="31"/>
      <c r="AB123" s="32"/>
      <c r="AC123" s="33"/>
      <c r="AD123" s="33"/>
      <c r="AE123" s="34"/>
      <c r="AF123" s="33"/>
      <c r="AG123" s="31"/>
      <c r="AH123" s="31"/>
      <c r="AI123" s="31"/>
      <c r="AJ123" s="31"/>
      <c r="AK123" s="31"/>
      <c r="AL123" s="31"/>
      <c r="AM123" s="31"/>
      <c r="AN123" s="31"/>
      <c r="AO123" s="32"/>
      <c r="AP123" s="35"/>
      <c r="AS123" s="419">
        <v>5000</v>
      </c>
    </row>
    <row r="124" spans="1:49" s="86" customFormat="1" ht="50.25" customHeight="1" thickBot="1">
      <c r="A124" s="272"/>
      <c r="B124" s="24" t="s">
        <v>131</v>
      </c>
      <c r="C124" s="23" t="s">
        <v>33</v>
      </c>
      <c r="D124" s="232" t="s">
        <v>34</v>
      </c>
      <c r="E124" s="153">
        <v>44986</v>
      </c>
      <c r="F124" s="149" t="s">
        <v>35</v>
      </c>
      <c r="G124" s="153" t="s">
        <v>35</v>
      </c>
      <c r="H124" s="153" t="s">
        <v>35</v>
      </c>
      <c r="I124" s="455" t="s">
        <v>36</v>
      </c>
      <c r="J124" s="161">
        <v>178358</v>
      </c>
      <c r="K124" s="141">
        <f t="shared" si="14"/>
        <v>178358</v>
      </c>
      <c r="L124" s="472"/>
      <c r="M124" s="93"/>
      <c r="N124" s="30"/>
      <c r="O124" s="31"/>
      <c r="P124" s="31"/>
      <c r="Q124" s="31"/>
      <c r="R124" s="31"/>
      <c r="S124" s="31"/>
      <c r="T124" s="31"/>
      <c r="U124" s="31"/>
      <c r="V124" s="31"/>
      <c r="W124" s="31"/>
      <c r="X124" s="31"/>
      <c r="Y124" s="31"/>
      <c r="Z124" s="31"/>
      <c r="AA124" s="31"/>
      <c r="AB124" s="32"/>
      <c r="AC124" s="33"/>
      <c r="AD124" s="33"/>
      <c r="AE124" s="34"/>
      <c r="AF124" s="33"/>
      <c r="AG124" s="31"/>
      <c r="AH124" s="31"/>
      <c r="AI124" s="31"/>
      <c r="AJ124" s="31"/>
      <c r="AK124" s="31"/>
      <c r="AL124" s="31"/>
      <c r="AM124" s="31"/>
      <c r="AN124" s="31"/>
      <c r="AO124" s="32"/>
      <c r="AP124" s="35"/>
      <c r="AS124" s="420">
        <v>8000</v>
      </c>
    </row>
    <row r="125" spans="1:49" s="86" customFormat="1" ht="50.25" customHeight="1" thickBot="1">
      <c r="A125" s="272"/>
      <c r="B125" s="24" t="s">
        <v>132</v>
      </c>
      <c r="C125" s="23" t="s">
        <v>33</v>
      </c>
      <c r="D125" s="232" t="s">
        <v>34</v>
      </c>
      <c r="E125" s="149" t="s">
        <v>38</v>
      </c>
      <c r="F125" s="149" t="s">
        <v>35</v>
      </c>
      <c r="G125" s="153" t="s">
        <v>35</v>
      </c>
      <c r="H125" s="153" t="s">
        <v>35</v>
      </c>
      <c r="I125" s="455" t="s">
        <v>36</v>
      </c>
      <c r="J125" s="161">
        <f>106100+50000</f>
        <v>156100</v>
      </c>
      <c r="K125" s="141">
        <f t="shared" si="14"/>
        <v>156100</v>
      </c>
      <c r="L125" s="472"/>
      <c r="M125" s="363"/>
      <c r="N125" s="30"/>
      <c r="O125" s="31"/>
      <c r="P125" s="31"/>
      <c r="Q125" s="31"/>
      <c r="R125" s="31"/>
      <c r="S125" s="31"/>
      <c r="T125" s="31"/>
      <c r="U125" s="31"/>
      <c r="V125" s="31"/>
      <c r="W125" s="31"/>
      <c r="X125" s="31"/>
      <c r="Y125" s="31"/>
      <c r="Z125" s="31"/>
      <c r="AA125" s="31"/>
      <c r="AB125" s="32"/>
      <c r="AC125" s="33"/>
      <c r="AD125" s="33"/>
      <c r="AE125" s="34"/>
      <c r="AF125" s="33"/>
      <c r="AG125" s="31"/>
      <c r="AH125" s="31"/>
      <c r="AI125" s="31"/>
      <c r="AJ125" s="31"/>
      <c r="AK125" s="31"/>
      <c r="AL125" s="31"/>
      <c r="AM125" s="31"/>
      <c r="AN125" s="31"/>
      <c r="AO125" s="32"/>
      <c r="AP125" s="35"/>
      <c r="AS125" s="420">
        <v>8000</v>
      </c>
    </row>
    <row r="126" spans="1:49" s="86" customFormat="1" ht="50.25" customHeight="1" thickBot="1">
      <c r="A126" s="272"/>
      <c r="B126" s="24" t="s">
        <v>133</v>
      </c>
      <c r="C126" s="23" t="s">
        <v>33</v>
      </c>
      <c r="D126" s="232" t="s">
        <v>34</v>
      </c>
      <c r="E126" s="153" t="s">
        <v>134</v>
      </c>
      <c r="F126" s="149" t="s">
        <v>35</v>
      </c>
      <c r="G126" s="153" t="s">
        <v>35</v>
      </c>
      <c r="H126" s="153" t="s">
        <v>35</v>
      </c>
      <c r="I126" s="455" t="s">
        <v>36</v>
      </c>
      <c r="J126" s="161">
        <f>100000+24000</f>
        <v>124000</v>
      </c>
      <c r="K126" s="141">
        <f t="shared" si="14"/>
        <v>124000</v>
      </c>
      <c r="L126" s="479"/>
      <c r="M126" s="323"/>
      <c r="N126" s="299"/>
      <c r="O126" s="299"/>
      <c r="P126" s="299"/>
      <c r="Q126" s="299"/>
      <c r="R126" s="299"/>
      <c r="S126" s="299"/>
      <c r="T126" s="299"/>
      <c r="U126" s="299"/>
      <c r="V126" s="299"/>
      <c r="W126" s="299"/>
      <c r="X126" s="299"/>
      <c r="Y126" s="299"/>
      <c r="Z126" s="299"/>
      <c r="AA126" s="299"/>
      <c r="AB126" s="299"/>
      <c r="AC126" s="302"/>
      <c r="AD126" s="302"/>
      <c r="AE126" s="302"/>
      <c r="AF126" s="302"/>
      <c r="AG126" s="299"/>
      <c r="AH126" s="299"/>
      <c r="AI126" s="299"/>
      <c r="AJ126" s="299"/>
      <c r="AK126" s="299"/>
      <c r="AL126" s="299"/>
      <c r="AM126" s="299"/>
      <c r="AN126" s="299"/>
      <c r="AO126" s="299"/>
      <c r="AP126" s="299"/>
      <c r="AS126" s="420">
        <v>4800</v>
      </c>
      <c r="AU126" s="419">
        <v>18144</v>
      </c>
      <c r="AW126" s="419">
        <v>450000</v>
      </c>
    </row>
    <row r="127" spans="1:49" ht="31.5" customHeight="1" thickBot="1">
      <c r="A127" s="272"/>
      <c r="B127" s="36" t="s">
        <v>112</v>
      </c>
      <c r="C127" s="23" t="s">
        <v>44</v>
      </c>
      <c r="D127" s="232" t="s">
        <v>34</v>
      </c>
      <c r="E127" s="153">
        <v>45261</v>
      </c>
      <c r="F127" s="149" t="s">
        <v>35</v>
      </c>
      <c r="G127" s="153" t="s">
        <v>35</v>
      </c>
      <c r="H127" s="153" t="s">
        <v>35</v>
      </c>
      <c r="I127" s="455" t="s">
        <v>36</v>
      </c>
      <c r="J127" s="161">
        <v>22757.71</v>
      </c>
      <c r="K127" s="141">
        <f t="shared" si="14"/>
        <v>22757.71</v>
      </c>
      <c r="L127" s="480"/>
      <c r="M127" s="323"/>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9"/>
      <c r="AS127" s="420">
        <v>2500</v>
      </c>
      <c r="AU127" s="420">
        <v>125300</v>
      </c>
      <c r="AW127" s="420">
        <v>440625</v>
      </c>
    </row>
    <row r="128" spans="1:49" s="86" customFormat="1" ht="50.25" customHeight="1" thickBot="1">
      <c r="A128" s="272"/>
      <c r="B128" s="36" t="s">
        <v>112</v>
      </c>
      <c r="C128" s="38" t="s">
        <v>56</v>
      </c>
      <c r="D128" s="163" t="s">
        <v>34</v>
      </c>
      <c r="E128" s="417" t="s">
        <v>428</v>
      </c>
      <c r="F128" s="149" t="s">
        <v>35</v>
      </c>
      <c r="G128" s="174">
        <v>44986</v>
      </c>
      <c r="H128" s="174">
        <v>44986</v>
      </c>
      <c r="I128" s="453" t="s">
        <v>36</v>
      </c>
      <c r="J128" s="141">
        <f>600000+161800+85960+240909+7185+11930</f>
        <v>1107784</v>
      </c>
      <c r="K128" s="141">
        <f t="shared" si="14"/>
        <v>1107784</v>
      </c>
      <c r="L128" s="472"/>
      <c r="M128" s="93"/>
      <c r="N128" s="30"/>
      <c r="O128" s="31"/>
      <c r="P128" s="31"/>
      <c r="Q128" s="31"/>
      <c r="R128" s="31"/>
      <c r="S128" s="31"/>
      <c r="T128" s="31"/>
      <c r="U128" s="31"/>
      <c r="V128" s="31"/>
      <c r="W128" s="31"/>
      <c r="X128" s="31"/>
      <c r="Y128" s="31"/>
      <c r="Z128" s="31"/>
      <c r="AA128" s="31"/>
      <c r="AB128" s="32"/>
      <c r="AC128" s="33"/>
      <c r="AD128" s="33"/>
      <c r="AE128" s="34"/>
      <c r="AF128" s="33"/>
      <c r="AG128" s="31"/>
      <c r="AH128" s="31"/>
      <c r="AI128" s="31"/>
      <c r="AJ128" s="31"/>
      <c r="AK128" s="31"/>
      <c r="AL128" s="31"/>
      <c r="AM128" s="31"/>
      <c r="AN128" s="31"/>
      <c r="AO128" s="32"/>
      <c r="AP128" s="35"/>
      <c r="AS128" s="420">
        <v>10000</v>
      </c>
      <c r="AU128" s="420">
        <v>35000</v>
      </c>
      <c r="AW128" s="420">
        <v>1147500</v>
      </c>
    </row>
    <row r="129" spans="1:49" s="86" customFormat="1" ht="50.25" customHeight="1" thickBot="1">
      <c r="A129" s="312"/>
      <c r="B129" s="36" t="s">
        <v>135</v>
      </c>
      <c r="C129" s="38" t="s">
        <v>56</v>
      </c>
      <c r="D129" s="163" t="s">
        <v>34</v>
      </c>
      <c r="E129" s="174">
        <v>44986</v>
      </c>
      <c r="F129" s="149" t="s">
        <v>35</v>
      </c>
      <c r="G129" s="174">
        <v>44986</v>
      </c>
      <c r="H129" s="174">
        <v>44986</v>
      </c>
      <c r="I129" s="453" t="s">
        <v>36</v>
      </c>
      <c r="J129" s="141">
        <v>14000</v>
      </c>
      <c r="K129" s="141">
        <f t="shared" si="14"/>
        <v>14000</v>
      </c>
      <c r="L129" s="472"/>
      <c r="M129" s="311"/>
      <c r="N129" s="299"/>
      <c r="O129" s="299"/>
      <c r="P129" s="299"/>
      <c r="Q129" s="299"/>
      <c r="R129" s="299"/>
      <c r="S129" s="299"/>
      <c r="T129" s="299"/>
      <c r="U129" s="299"/>
      <c r="V129" s="299"/>
      <c r="W129" s="299"/>
      <c r="X129" s="299"/>
      <c r="Y129" s="299"/>
      <c r="Z129" s="299"/>
      <c r="AA129" s="299"/>
      <c r="AB129" s="299"/>
      <c r="AC129" s="302"/>
      <c r="AD129" s="302"/>
      <c r="AE129" s="302"/>
      <c r="AF129" s="302"/>
      <c r="AG129" s="299"/>
      <c r="AH129" s="299"/>
      <c r="AI129" s="299"/>
      <c r="AJ129" s="299"/>
      <c r="AK129" s="299"/>
      <c r="AL129" s="299"/>
      <c r="AM129" s="299"/>
      <c r="AN129" s="299"/>
      <c r="AO129" s="299"/>
      <c r="AP129" s="299"/>
      <c r="AS129" s="420">
        <v>4500</v>
      </c>
      <c r="AU129" s="420">
        <v>12500</v>
      </c>
      <c r="AW129" s="420">
        <v>1146000</v>
      </c>
    </row>
    <row r="130" spans="1:49" s="86" customFormat="1" ht="50.25" customHeight="1" thickBot="1">
      <c r="A130" s="272"/>
      <c r="B130" s="131" t="s">
        <v>336</v>
      </c>
      <c r="C130" s="132"/>
      <c r="D130" s="215"/>
      <c r="E130" s="493"/>
      <c r="F130" s="493"/>
      <c r="G130" s="493"/>
      <c r="H130" s="493"/>
      <c r="I130" s="494"/>
      <c r="J130" s="485"/>
      <c r="K130" s="485"/>
      <c r="L130" s="472"/>
      <c r="M130" s="311"/>
      <c r="N130" s="299"/>
      <c r="O130" s="299"/>
      <c r="P130" s="299"/>
      <c r="Q130" s="299"/>
      <c r="R130" s="299"/>
      <c r="S130" s="299"/>
      <c r="T130" s="299"/>
      <c r="U130" s="299"/>
      <c r="V130" s="299"/>
      <c r="W130" s="299"/>
      <c r="X130" s="299"/>
      <c r="Y130" s="299"/>
      <c r="Z130" s="299"/>
      <c r="AA130" s="299"/>
      <c r="AB130" s="299"/>
      <c r="AC130" s="302"/>
      <c r="AD130" s="302"/>
      <c r="AE130" s="302"/>
      <c r="AF130" s="302"/>
      <c r="AG130" s="299"/>
      <c r="AH130" s="299"/>
      <c r="AI130" s="299"/>
      <c r="AJ130" s="299"/>
      <c r="AK130" s="299"/>
      <c r="AL130" s="299"/>
      <c r="AM130" s="299"/>
      <c r="AN130" s="299"/>
      <c r="AO130" s="299"/>
      <c r="AP130" s="299"/>
      <c r="AS130" s="420">
        <v>6000</v>
      </c>
      <c r="AU130" s="420">
        <v>30000</v>
      </c>
      <c r="AW130" s="420">
        <v>315000</v>
      </c>
    </row>
    <row r="131" spans="1:49" ht="42.75" customHeight="1" thickBot="1">
      <c r="A131" s="272"/>
      <c r="B131" s="36" t="s">
        <v>335</v>
      </c>
      <c r="C131" s="38" t="s">
        <v>33</v>
      </c>
      <c r="D131" s="235" t="s">
        <v>41</v>
      </c>
      <c r="E131" s="174">
        <v>45047</v>
      </c>
      <c r="F131" s="149" t="s">
        <v>35</v>
      </c>
      <c r="G131" s="149" t="s">
        <v>35</v>
      </c>
      <c r="H131" s="149" t="s">
        <v>35</v>
      </c>
      <c r="I131" s="453" t="s">
        <v>36</v>
      </c>
      <c r="J131" s="141">
        <v>34000000</v>
      </c>
      <c r="K131" s="141">
        <f>J131</f>
        <v>34000000</v>
      </c>
      <c r="L131" s="305"/>
      <c r="M131" s="311"/>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9"/>
      <c r="AS131" s="420">
        <v>2600</v>
      </c>
      <c r="AU131" s="420">
        <v>7500</v>
      </c>
      <c r="AW131" s="418">
        <f>SUM(AW126:AW130)</f>
        <v>3499125</v>
      </c>
    </row>
    <row r="132" spans="1:49" s="86" customFormat="1" ht="44.25" customHeight="1" thickBot="1">
      <c r="A132" s="272"/>
      <c r="B132" s="308" t="s">
        <v>339</v>
      </c>
      <c r="C132" s="309" t="s">
        <v>33</v>
      </c>
      <c r="D132" s="235" t="s">
        <v>41</v>
      </c>
      <c r="E132" s="310" t="s">
        <v>338</v>
      </c>
      <c r="F132" s="149" t="s">
        <v>35</v>
      </c>
      <c r="G132" s="149" t="s">
        <v>35</v>
      </c>
      <c r="H132" s="149" t="s">
        <v>35</v>
      </c>
      <c r="I132" s="453" t="s">
        <v>36</v>
      </c>
      <c r="J132" s="141">
        <v>12554136</v>
      </c>
      <c r="K132" s="141">
        <f>J132</f>
        <v>12554136</v>
      </c>
      <c r="L132" s="322"/>
      <c r="M132" s="323"/>
      <c r="N132" s="299"/>
      <c r="O132" s="299"/>
      <c r="P132" s="299"/>
      <c r="Q132" s="299"/>
      <c r="R132" s="299"/>
      <c r="S132" s="299"/>
      <c r="T132" s="299"/>
      <c r="U132" s="299"/>
      <c r="V132" s="299"/>
      <c r="W132" s="299"/>
      <c r="X132" s="299"/>
      <c r="Y132" s="299"/>
      <c r="Z132" s="299"/>
      <c r="AA132" s="299"/>
      <c r="AB132" s="299"/>
      <c r="AC132" s="302"/>
      <c r="AD132" s="302"/>
      <c r="AE132" s="302"/>
      <c r="AF132" s="302"/>
      <c r="AG132" s="299"/>
      <c r="AH132" s="299"/>
      <c r="AI132" s="299"/>
      <c r="AJ132" s="299"/>
      <c r="AK132" s="299"/>
      <c r="AL132" s="299"/>
      <c r="AM132" s="299"/>
      <c r="AN132" s="299"/>
      <c r="AO132" s="299"/>
      <c r="AP132" s="299"/>
      <c r="AS132" s="420">
        <v>3600</v>
      </c>
      <c r="AU132" s="420">
        <v>6500</v>
      </c>
    </row>
    <row r="133" spans="1:49" ht="31.5" customHeight="1" thickBot="1">
      <c r="A133" s="312"/>
      <c r="B133" s="308" t="s">
        <v>337</v>
      </c>
      <c r="C133" s="309" t="s">
        <v>33</v>
      </c>
      <c r="D133" s="235" t="s">
        <v>41</v>
      </c>
      <c r="E133" s="310">
        <v>45170</v>
      </c>
      <c r="F133" s="149" t="s">
        <v>35</v>
      </c>
      <c r="G133" s="149" t="s">
        <v>35</v>
      </c>
      <c r="H133" s="149" t="s">
        <v>35</v>
      </c>
      <c r="I133" s="453" t="s">
        <v>36</v>
      </c>
      <c r="J133" s="141">
        <v>2237947.0299999998</v>
      </c>
      <c r="K133" s="141">
        <f>J133</f>
        <v>2237947.0299999998</v>
      </c>
      <c r="L133" s="305"/>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S133" s="420">
        <v>1200</v>
      </c>
      <c r="AU133" s="420">
        <v>1200</v>
      </c>
    </row>
    <row r="134" spans="1:49" ht="31.5" customHeight="1" thickBot="1">
      <c r="A134" s="318"/>
      <c r="B134" s="131" t="s">
        <v>348</v>
      </c>
      <c r="C134" s="132"/>
      <c r="D134" s="215"/>
      <c r="E134" s="493"/>
      <c r="F134" s="493"/>
      <c r="G134" s="493"/>
      <c r="H134" s="493"/>
      <c r="I134" s="494"/>
      <c r="J134" s="485"/>
      <c r="K134" s="485"/>
      <c r="L134" s="472"/>
      <c r="M134" s="93"/>
      <c r="N134" s="30"/>
      <c r="O134" s="31"/>
      <c r="P134" s="31"/>
      <c r="Q134" s="31"/>
      <c r="R134" s="31"/>
      <c r="S134" s="31"/>
      <c r="T134" s="31"/>
      <c r="U134" s="31"/>
      <c r="V134" s="31"/>
      <c r="W134" s="31"/>
      <c r="X134" s="31"/>
      <c r="Y134" s="31"/>
      <c r="Z134" s="31"/>
      <c r="AA134" s="31"/>
      <c r="AB134" s="32"/>
      <c r="AC134" s="33"/>
      <c r="AD134" s="33"/>
      <c r="AE134" s="34"/>
      <c r="AF134" s="33"/>
      <c r="AG134" s="31"/>
      <c r="AH134" s="31"/>
      <c r="AI134" s="31"/>
      <c r="AJ134" s="31"/>
      <c r="AK134" s="31"/>
      <c r="AL134" s="31"/>
      <c r="AM134" s="31"/>
      <c r="AN134" s="31"/>
      <c r="AO134" s="32"/>
      <c r="AP134" s="35"/>
      <c r="AS134" s="420">
        <v>960</v>
      </c>
      <c r="AU134" s="420">
        <v>2500</v>
      </c>
    </row>
    <row r="135" spans="1:49" ht="31.5" customHeight="1" thickBot="1">
      <c r="A135" s="274"/>
      <c r="B135" s="324" t="s">
        <v>347</v>
      </c>
      <c r="C135" s="309" t="s">
        <v>33</v>
      </c>
      <c r="D135" s="319" t="s">
        <v>34</v>
      </c>
      <c r="E135" s="320">
        <v>45108</v>
      </c>
      <c r="F135" s="321" t="s">
        <v>35</v>
      </c>
      <c r="G135" s="321" t="s">
        <v>35</v>
      </c>
      <c r="H135" s="321" t="s">
        <v>35</v>
      </c>
      <c r="I135" s="241" t="s">
        <v>36</v>
      </c>
      <c r="J135" s="141">
        <v>218138.81</v>
      </c>
      <c r="K135" s="141">
        <f>J135</f>
        <v>218138.81</v>
      </c>
      <c r="L135" s="472"/>
      <c r="M135" s="93"/>
      <c r="N135" s="30"/>
      <c r="O135" s="31"/>
      <c r="P135" s="31"/>
      <c r="Q135" s="31"/>
      <c r="R135" s="31"/>
      <c r="S135" s="31"/>
      <c r="T135" s="31"/>
      <c r="U135" s="31"/>
      <c r="V135" s="31"/>
      <c r="W135" s="31"/>
      <c r="X135" s="31"/>
      <c r="Y135" s="31"/>
      <c r="Z135" s="31"/>
      <c r="AA135" s="31"/>
      <c r="AB135" s="32"/>
      <c r="AC135" s="33"/>
      <c r="AD135" s="33"/>
      <c r="AE135" s="34"/>
      <c r="AF135" s="33"/>
      <c r="AG135" s="31"/>
      <c r="AH135" s="31"/>
      <c r="AI135" s="31"/>
      <c r="AJ135" s="31"/>
      <c r="AK135" s="31"/>
      <c r="AL135" s="31"/>
      <c r="AM135" s="31"/>
      <c r="AN135" s="31"/>
      <c r="AO135" s="32"/>
      <c r="AP135" s="35"/>
      <c r="AS135" s="420">
        <v>6500</v>
      </c>
      <c r="AU135" s="420">
        <v>80</v>
      </c>
    </row>
    <row r="136" spans="1:49" ht="31.5" customHeight="1" thickBot="1">
      <c r="A136" s="272"/>
      <c r="B136" s="131" t="s">
        <v>136</v>
      </c>
      <c r="C136" s="303"/>
      <c r="D136" s="304"/>
      <c r="E136" s="494"/>
      <c r="F136" s="494"/>
      <c r="G136" s="494"/>
      <c r="H136" s="494"/>
      <c r="I136" s="494"/>
      <c r="J136" s="485"/>
      <c r="K136" s="485"/>
      <c r="L136" s="472"/>
      <c r="M136" s="93"/>
      <c r="N136" s="30"/>
      <c r="O136" s="31"/>
      <c r="P136" s="31"/>
      <c r="Q136" s="31"/>
      <c r="R136" s="31"/>
      <c r="S136" s="31"/>
      <c r="T136" s="31"/>
      <c r="U136" s="31"/>
      <c r="V136" s="31"/>
      <c r="W136" s="31"/>
      <c r="X136" s="31"/>
      <c r="Y136" s="31"/>
      <c r="Z136" s="31"/>
      <c r="AA136" s="31"/>
      <c r="AB136" s="32"/>
      <c r="AC136" s="33"/>
      <c r="AD136" s="33"/>
      <c r="AE136" s="34"/>
      <c r="AF136" s="33"/>
      <c r="AG136" s="31"/>
      <c r="AH136" s="31"/>
      <c r="AI136" s="31"/>
      <c r="AJ136" s="31"/>
      <c r="AK136" s="31"/>
      <c r="AL136" s="31"/>
      <c r="AM136" s="31"/>
      <c r="AN136" s="31"/>
      <c r="AO136" s="32"/>
      <c r="AP136" s="35"/>
      <c r="AS136" s="420">
        <v>4560</v>
      </c>
      <c r="AU136" s="420">
        <v>360</v>
      </c>
    </row>
    <row r="137" spans="1:49" ht="31.5" customHeight="1" thickBot="1">
      <c r="A137" s="272"/>
      <c r="B137" s="82" t="s">
        <v>137</v>
      </c>
      <c r="C137" s="23" t="s">
        <v>33</v>
      </c>
      <c r="D137" s="232" t="s">
        <v>34</v>
      </c>
      <c r="E137" s="164">
        <v>45231</v>
      </c>
      <c r="F137" s="149" t="s">
        <v>35</v>
      </c>
      <c r="G137" s="153" t="s">
        <v>35</v>
      </c>
      <c r="H137" s="153" t="s">
        <v>35</v>
      </c>
      <c r="I137" s="455" t="s">
        <v>36</v>
      </c>
      <c r="J137" s="161">
        <v>30000</v>
      </c>
      <c r="K137" s="141">
        <f>J137</f>
        <v>30000</v>
      </c>
      <c r="L137" s="137"/>
      <c r="M137" s="256"/>
      <c r="N137" s="30"/>
      <c r="O137" s="31"/>
      <c r="P137" s="31"/>
      <c r="Q137" s="31"/>
      <c r="R137" s="31"/>
      <c r="S137" s="31"/>
      <c r="T137" s="31"/>
      <c r="U137" s="31"/>
      <c r="V137" s="31"/>
      <c r="W137" s="31"/>
      <c r="X137" s="31"/>
      <c r="Y137" s="31"/>
      <c r="Z137" s="31"/>
      <c r="AA137" s="31"/>
      <c r="AB137" s="32"/>
      <c r="AC137" s="33"/>
      <c r="AD137" s="33"/>
      <c r="AE137" s="34"/>
      <c r="AF137" s="33"/>
      <c r="AG137" s="31"/>
      <c r="AH137" s="31"/>
      <c r="AI137" s="31"/>
      <c r="AJ137" s="31"/>
      <c r="AK137" s="31"/>
      <c r="AL137" s="31"/>
      <c r="AM137" s="31"/>
      <c r="AN137" s="31"/>
      <c r="AO137" s="32"/>
      <c r="AP137" s="35"/>
      <c r="AS137" s="420">
        <v>6840</v>
      </c>
      <c r="AU137" s="420">
        <v>1500</v>
      </c>
    </row>
    <row r="138" spans="1:49" ht="31.5" customHeight="1" thickBot="1">
      <c r="A138" s="272"/>
      <c r="B138" s="6" t="s">
        <v>138</v>
      </c>
      <c r="C138" s="38" t="s">
        <v>40</v>
      </c>
      <c r="D138" s="163" t="s">
        <v>34</v>
      </c>
      <c r="E138" s="151" t="s">
        <v>35</v>
      </c>
      <c r="F138" s="151" t="s">
        <v>35</v>
      </c>
      <c r="G138" s="151" t="s">
        <v>35</v>
      </c>
      <c r="H138" s="151" t="s">
        <v>35</v>
      </c>
      <c r="I138" s="453" t="s">
        <v>36</v>
      </c>
      <c r="J138" s="141">
        <v>200000</v>
      </c>
      <c r="K138" s="141">
        <f>J138</f>
        <v>200000</v>
      </c>
      <c r="L138" s="472"/>
      <c r="M138" s="93"/>
      <c r="N138" s="30"/>
      <c r="O138" s="31"/>
      <c r="P138" s="31"/>
      <c r="Q138" s="31"/>
      <c r="R138" s="31"/>
      <c r="S138" s="31"/>
      <c r="T138" s="31"/>
      <c r="U138" s="31"/>
      <c r="V138" s="31"/>
      <c r="W138" s="31"/>
      <c r="X138" s="31"/>
      <c r="Y138" s="31"/>
      <c r="Z138" s="31"/>
      <c r="AA138" s="31"/>
      <c r="AB138" s="32"/>
      <c r="AC138" s="33"/>
      <c r="AD138" s="33"/>
      <c r="AE138" s="34"/>
      <c r="AF138" s="33"/>
      <c r="AG138" s="31"/>
      <c r="AH138" s="31"/>
      <c r="AI138" s="31"/>
      <c r="AJ138" s="31"/>
      <c r="AK138" s="31"/>
      <c r="AL138" s="31"/>
      <c r="AM138" s="31"/>
      <c r="AN138" s="31"/>
      <c r="AO138" s="32"/>
      <c r="AP138" s="35"/>
      <c r="AS138" s="420">
        <v>1760</v>
      </c>
      <c r="AU138" s="420">
        <v>200</v>
      </c>
    </row>
    <row r="139" spans="1:49" ht="31.5" customHeight="1" thickBot="1">
      <c r="A139" s="413"/>
      <c r="B139" s="6" t="s">
        <v>424</v>
      </c>
      <c r="C139" s="38" t="s">
        <v>423</v>
      </c>
      <c r="D139" s="163" t="s">
        <v>34</v>
      </c>
      <c r="E139" s="151" t="s">
        <v>35</v>
      </c>
      <c r="F139" s="151" t="s">
        <v>35</v>
      </c>
      <c r="G139" s="151" t="s">
        <v>35</v>
      </c>
      <c r="H139" s="151" t="s">
        <v>35</v>
      </c>
      <c r="I139" s="453" t="s">
        <v>36</v>
      </c>
      <c r="J139" s="141">
        <v>345000</v>
      </c>
      <c r="K139" s="141">
        <f>J139</f>
        <v>345000</v>
      </c>
      <c r="L139" s="472"/>
      <c r="M139" s="93"/>
      <c r="N139" s="299"/>
      <c r="O139" s="300"/>
      <c r="P139" s="300"/>
      <c r="Q139" s="300"/>
      <c r="R139" s="300"/>
      <c r="S139" s="300"/>
      <c r="T139" s="300"/>
      <c r="U139" s="300"/>
      <c r="V139" s="300"/>
      <c r="W139" s="300"/>
      <c r="X139" s="300"/>
      <c r="Y139" s="300"/>
      <c r="Z139" s="300"/>
      <c r="AA139" s="300"/>
      <c r="AB139" s="32"/>
      <c r="AC139" s="301"/>
      <c r="AD139" s="301"/>
      <c r="AE139" s="34"/>
      <c r="AF139" s="301"/>
      <c r="AG139" s="300"/>
      <c r="AH139" s="300"/>
      <c r="AI139" s="300"/>
      <c r="AJ139" s="300"/>
      <c r="AK139" s="300"/>
      <c r="AL139" s="300"/>
      <c r="AM139" s="300"/>
      <c r="AN139" s="300"/>
      <c r="AO139" s="32"/>
      <c r="AP139" s="35"/>
      <c r="AS139" s="420">
        <v>960</v>
      </c>
      <c r="AU139" s="420">
        <v>125</v>
      </c>
    </row>
    <row r="140" spans="1:49" ht="31.5" customHeight="1" thickBot="1">
      <c r="A140" s="275"/>
      <c r="B140" s="84" t="s">
        <v>139</v>
      </c>
      <c r="C140" s="38" t="s">
        <v>40</v>
      </c>
      <c r="D140" s="163" t="s">
        <v>34</v>
      </c>
      <c r="E140" s="151" t="s">
        <v>35</v>
      </c>
      <c r="F140" s="151" t="s">
        <v>35</v>
      </c>
      <c r="G140" s="151" t="s">
        <v>35</v>
      </c>
      <c r="H140" s="151" t="s">
        <v>35</v>
      </c>
      <c r="I140" s="453" t="s">
        <v>36</v>
      </c>
      <c r="J140" s="141">
        <v>300000</v>
      </c>
      <c r="K140" s="141">
        <f>J140</f>
        <v>300000</v>
      </c>
      <c r="L140" s="472"/>
      <c r="M140" s="93"/>
      <c r="N140" s="30"/>
      <c r="O140" s="31"/>
      <c r="P140" s="31"/>
      <c r="Q140" s="31"/>
      <c r="R140" s="31"/>
      <c r="S140" s="31"/>
      <c r="T140" s="31"/>
      <c r="U140" s="31"/>
      <c r="V140" s="31"/>
      <c r="W140" s="31"/>
      <c r="X140" s="31"/>
      <c r="Y140" s="31"/>
      <c r="Z140" s="31"/>
      <c r="AA140" s="31"/>
      <c r="AB140" s="32"/>
      <c r="AC140" s="33"/>
      <c r="AD140" s="33"/>
      <c r="AE140" s="34"/>
      <c r="AF140" s="33"/>
      <c r="AG140" s="31"/>
      <c r="AH140" s="31"/>
      <c r="AI140" s="31"/>
      <c r="AJ140" s="31"/>
      <c r="AK140" s="31"/>
      <c r="AL140" s="31"/>
      <c r="AM140" s="31"/>
      <c r="AN140" s="31"/>
      <c r="AO140" s="32"/>
      <c r="AP140" s="35"/>
      <c r="AS140" s="420">
        <v>2800</v>
      </c>
      <c r="AU140" s="418">
        <f>SUM(AU126:AU139)</f>
        <v>240909</v>
      </c>
    </row>
    <row r="141" spans="1:49" ht="31.5" customHeight="1" thickBot="1">
      <c r="A141" s="272"/>
      <c r="B141" s="133" t="s">
        <v>140</v>
      </c>
      <c r="C141" s="121"/>
      <c r="D141" s="158"/>
      <c r="E141" s="491"/>
      <c r="F141" s="491"/>
      <c r="G141" s="491"/>
      <c r="H141" s="491"/>
      <c r="I141" s="491"/>
      <c r="J141" s="485"/>
      <c r="K141" s="485"/>
      <c r="L141" s="472"/>
      <c r="M141" s="93"/>
      <c r="N141" s="30"/>
      <c r="O141" s="31"/>
      <c r="P141" s="31"/>
      <c r="Q141" s="31"/>
      <c r="R141" s="31"/>
      <c r="S141" s="31"/>
      <c r="T141" s="31"/>
      <c r="U141" s="31"/>
      <c r="V141" s="31"/>
      <c r="W141" s="31"/>
      <c r="X141" s="31"/>
      <c r="Y141" s="31"/>
      <c r="Z141" s="31"/>
      <c r="AA141" s="31"/>
      <c r="AB141" s="32"/>
      <c r="AC141" s="33"/>
      <c r="AD141" s="33"/>
      <c r="AE141" s="34"/>
      <c r="AF141" s="33"/>
      <c r="AG141" s="31"/>
      <c r="AH141" s="31"/>
      <c r="AI141" s="31"/>
      <c r="AJ141" s="31"/>
      <c r="AK141" s="31"/>
      <c r="AL141" s="31"/>
      <c r="AM141" s="31"/>
      <c r="AN141" s="31"/>
      <c r="AO141" s="32"/>
      <c r="AP141" s="35"/>
      <c r="AS141" s="420">
        <v>3300</v>
      </c>
    </row>
    <row r="142" spans="1:49" ht="31.5" customHeight="1" thickBot="1">
      <c r="A142" s="272"/>
      <c r="B142" s="16" t="s">
        <v>141</v>
      </c>
      <c r="C142" s="23" t="s">
        <v>33</v>
      </c>
      <c r="D142" s="232" t="s">
        <v>34</v>
      </c>
      <c r="E142" s="149" t="s">
        <v>59</v>
      </c>
      <c r="F142" s="149" t="s">
        <v>35</v>
      </c>
      <c r="G142" s="153" t="s">
        <v>35</v>
      </c>
      <c r="H142" s="153" t="s">
        <v>35</v>
      </c>
      <c r="I142" s="455" t="s">
        <v>36</v>
      </c>
      <c r="J142" s="161">
        <v>69600</v>
      </c>
      <c r="K142" s="141">
        <f t="shared" ref="K142:K214" si="15">J142</f>
        <v>69600</v>
      </c>
      <c r="L142" s="472"/>
      <c r="M142" s="93"/>
      <c r="N142" s="30"/>
      <c r="O142" s="31"/>
      <c r="P142" s="31"/>
      <c r="Q142" s="31"/>
      <c r="R142" s="31"/>
      <c r="S142" s="31"/>
      <c r="T142" s="31"/>
      <c r="U142" s="31"/>
      <c r="V142" s="31"/>
      <c r="W142" s="31"/>
      <c r="X142" s="31"/>
      <c r="Y142" s="31"/>
      <c r="Z142" s="31"/>
      <c r="AA142" s="31"/>
      <c r="AB142" s="32"/>
      <c r="AC142" s="33"/>
      <c r="AD142" s="33"/>
      <c r="AE142" s="34"/>
      <c r="AF142" s="33"/>
      <c r="AG142" s="31"/>
      <c r="AH142" s="31"/>
      <c r="AI142" s="31"/>
      <c r="AJ142" s="31"/>
      <c r="AK142" s="31"/>
      <c r="AL142" s="31"/>
      <c r="AM142" s="31"/>
      <c r="AN142" s="31"/>
      <c r="AO142" s="32"/>
      <c r="AP142" s="35"/>
      <c r="AS142" s="420">
        <v>2080</v>
      </c>
    </row>
    <row r="143" spans="1:49" ht="31.5" customHeight="1">
      <c r="A143" s="272"/>
      <c r="B143" s="16" t="s">
        <v>142</v>
      </c>
      <c r="C143" s="23" t="s">
        <v>33</v>
      </c>
      <c r="D143" s="232" t="s">
        <v>34</v>
      </c>
      <c r="E143" s="149" t="s">
        <v>59</v>
      </c>
      <c r="F143" s="149" t="s">
        <v>35</v>
      </c>
      <c r="G143" s="153" t="s">
        <v>35</v>
      </c>
      <c r="H143" s="153" t="s">
        <v>35</v>
      </c>
      <c r="I143" s="455" t="s">
        <v>36</v>
      </c>
      <c r="J143" s="161">
        <v>217500</v>
      </c>
      <c r="K143" s="141">
        <f t="shared" si="15"/>
        <v>217500</v>
      </c>
      <c r="L143" s="472"/>
      <c r="M143" s="93"/>
      <c r="N143" s="30"/>
      <c r="O143" s="31"/>
      <c r="P143" s="31"/>
      <c r="Q143" s="31"/>
      <c r="R143" s="31"/>
      <c r="S143" s="31"/>
      <c r="T143" s="31"/>
      <c r="U143" s="31"/>
      <c r="V143" s="31"/>
      <c r="W143" s="31"/>
      <c r="X143" s="31"/>
      <c r="Y143" s="31"/>
      <c r="Z143" s="31"/>
      <c r="AA143" s="31"/>
      <c r="AB143" s="32"/>
      <c r="AC143" s="33"/>
      <c r="AD143" s="33"/>
      <c r="AE143" s="34"/>
      <c r="AF143" s="33"/>
      <c r="AG143" s="31"/>
      <c r="AH143" s="31"/>
      <c r="AI143" s="31"/>
      <c r="AJ143" s="31"/>
      <c r="AK143" s="31"/>
      <c r="AL143" s="31"/>
      <c r="AM143" s="31"/>
      <c r="AN143" s="31"/>
      <c r="AO143" s="32"/>
      <c r="AP143" s="35"/>
      <c r="AS143" s="418">
        <f>SUM(AS123:AS142)</f>
        <v>85960</v>
      </c>
    </row>
    <row r="144" spans="1:49" ht="31.5" customHeight="1">
      <c r="A144" s="272"/>
      <c r="B144" s="24" t="s">
        <v>143</v>
      </c>
      <c r="C144" s="23" t="s">
        <v>33</v>
      </c>
      <c r="D144" s="232" t="s">
        <v>34</v>
      </c>
      <c r="E144" s="173">
        <v>45108</v>
      </c>
      <c r="F144" s="149" t="s">
        <v>35</v>
      </c>
      <c r="G144" s="153" t="s">
        <v>35</v>
      </c>
      <c r="H144" s="153" t="s">
        <v>35</v>
      </c>
      <c r="I144" s="455" t="s">
        <v>36</v>
      </c>
      <c r="J144" s="161">
        <v>32000</v>
      </c>
      <c r="K144" s="141">
        <f t="shared" si="15"/>
        <v>32000</v>
      </c>
      <c r="L144" s="472"/>
      <c r="M144" s="93"/>
      <c r="N144" s="30"/>
      <c r="O144" s="31"/>
      <c r="P144" s="31"/>
      <c r="Q144" s="31"/>
      <c r="R144" s="31"/>
      <c r="S144" s="31"/>
      <c r="T144" s="31"/>
      <c r="U144" s="31"/>
      <c r="V144" s="31"/>
      <c r="W144" s="31"/>
      <c r="X144" s="31"/>
      <c r="Y144" s="31"/>
      <c r="Z144" s="31"/>
      <c r="AA144" s="31"/>
      <c r="AB144" s="32"/>
      <c r="AC144" s="33"/>
      <c r="AD144" s="33"/>
      <c r="AE144" s="34"/>
      <c r="AF144" s="33"/>
      <c r="AG144" s="31"/>
      <c r="AH144" s="31"/>
      <c r="AI144" s="31"/>
      <c r="AJ144" s="31"/>
      <c r="AK144" s="31"/>
      <c r="AL144" s="31"/>
      <c r="AM144" s="31"/>
      <c r="AN144" s="31"/>
      <c r="AO144" s="32"/>
      <c r="AP144" s="35"/>
    </row>
    <row r="145" spans="1:42" ht="31.5" customHeight="1">
      <c r="A145" s="272"/>
      <c r="B145" s="24" t="s">
        <v>144</v>
      </c>
      <c r="C145" s="23" t="s">
        <v>33</v>
      </c>
      <c r="D145" s="232" t="s">
        <v>34</v>
      </c>
      <c r="E145" s="151" t="s">
        <v>145</v>
      </c>
      <c r="F145" s="149" t="s">
        <v>35</v>
      </c>
      <c r="G145" s="153" t="s">
        <v>35</v>
      </c>
      <c r="H145" s="153" t="s">
        <v>35</v>
      </c>
      <c r="I145" s="455" t="s">
        <v>36</v>
      </c>
      <c r="J145" s="161">
        <v>27500</v>
      </c>
      <c r="K145" s="141">
        <f t="shared" si="15"/>
        <v>27500</v>
      </c>
      <c r="L145" s="472"/>
      <c r="M145" s="93"/>
      <c r="N145" s="30"/>
      <c r="O145" s="31"/>
      <c r="P145" s="31"/>
      <c r="Q145" s="31"/>
      <c r="R145" s="31"/>
      <c r="S145" s="31"/>
      <c r="T145" s="31"/>
      <c r="U145" s="31"/>
      <c r="V145" s="31"/>
      <c r="W145" s="31"/>
      <c r="X145" s="31"/>
      <c r="Y145" s="31"/>
      <c r="Z145" s="31"/>
      <c r="AA145" s="31"/>
      <c r="AB145" s="32"/>
      <c r="AC145" s="33"/>
      <c r="AD145" s="33"/>
      <c r="AE145" s="34"/>
      <c r="AF145" s="33"/>
      <c r="AG145" s="31"/>
      <c r="AH145" s="31"/>
      <c r="AI145" s="31"/>
      <c r="AJ145" s="31"/>
      <c r="AK145" s="31"/>
      <c r="AL145" s="31"/>
      <c r="AM145" s="31"/>
      <c r="AN145" s="31"/>
      <c r="AO145" s="32"/>
      <c r="AP145" s="35"/>
    </row>
    <row r="146" spans="1:42" ht="50.25" customHeight="1">
      <c r="A146" s="272"/>
      <c r="B146" s="25" t="s">
        <v>146</v>
      </c>
      <c r="C146" s="23" t="s">
        <v>33</v>
      </c>
      <c r="D146" s="232" t="s">
        <v>34</v>
      </c>
      <c r="E146" s="216">
        <v>45017</v>
      </c>
      <c r="F146" s="149" t="s">
        <v>35</v>
      </c>
      <c r="G146" s="153" t="s">
        <v>35</v>
      </c>
      <c r="H146" s="153" t="s">
        <v>35</v>
      </c>
      <c r="I146" s="455" t="s">
        <v>36</v>
      </c>
      <c r="J146" s="161">
        <v>55000</v>
      </c>
      <c r="K146" s="141">
        <f t="shared" si="15"/>
        <v>55000</v>
      </c>
      <c r="L146" s="472"/>
      <c r="M146" s="93"/>
      <c r="N146" s="30"/>
      <c r="O146" s="31"/>
      <c r="P146" s="31"/>
      <c r="Q146" s="31"/>
      <c r="R146" s="31"/>
      <c r="S146" s="31"/>
      <c r="T146" s="31"/>
      <c r="U146" s="31"/>
      <c r="V146" s="31"/>
      <c r="W146" s="31"/>
      <c r="X146" s="31"/>
      <c r="Y146" s="31"/>
      <c r="Z146" s="31"/>
      <c r="AA146" s="31"/>
      <c r="AB146" s="32"/>
      <c r="AC146" s="33"/>
      <c r="AD146" s="33"/>
      <c r="AE146" s="34"/>
      <c r="AF146" s="33"/>
      <c r="AG146" s="31"/>
      <c r="AH146" s="31"/>
      <c r="AI146" s="31"/>
      <c r="AJ146" s="31"/>
      <c r="AK146" s="31"/>
      <c r="AL146" s="31"/>
      <c r="AM146" s="31"/>
      <c r="AN146" s="31"/>
      <c r="AO146" s="32"/>
      <c r="AP146" s="35"/>
    </row>
    <row r="147" spans="1:42" ht="50.25" customHeight="1">
      <c r="A147" s="272"/>
      <c r="B147" s="25" t="s">
        <v>147</v>
      </c>
      <c r="C147" s="23" t="s">
        <v>33</v>
      </c>
      <c r="D147" s="232" t="s">
        <v>34</v>
      </c>
      <c r="E147" s="216">
        <v>45017</v>
      </c>
      <c r="F147" s="149" t="s">
        <v>35</v>
      </c>
      <c r="G147" s="153" t="s">
        <v>35</v>
      </c>
      <c r="H147" s="153" t="s">
        <v>35</v>
      </c>
      <c r="I147" s="455" t="s">
        <v>36</v>
      </c>
      <c r="J147" s="161">
        <v>55000</v>
      </c>
      <c r="K147" s="141">
        <f t="shared" si="15"/>
        <v>55000</v>
      </c>
      <c r="L147" s="472"/>
      <c r="M147" s="93"/>
      <c r="N147" s="30"/>
      <c r="O147" s="31"/>
      <c r="P147" s="31"/>
      <c r="Q147" s="31"/>
      <c r="R147" s="31"/>
      <c r="S147" s="31"/>
      <c r="T147" s="31"/>
      <c r="U147" s="31"/>
      <c r="V147" s="31"/>
      <c r="W147" s="31"/>
      <c r="X147" s="31"/>
      <c r="Y147" s="31"/>
      <c r="Z147" s="31"/>
      <c r="AA147" s="31"/>
      <c r="AB147" s="32"/>
      <c r="AC147" s="33"/>
      <c r="AD147" s="33"/>
      <c r="AE147" s="34"/>
      <c r="AF147" s="33"/>
      <c r="AG147" s="31"/>
      <c r="AH147" s="31"/>
      <c r="AI147" s="31"/>
      <c r="AJ147" s="31"/>
      <c r="AK147" s="31"/>
      <c r="AL147" s="31"/>
      <c r="AM147" s="31"/>
      <c r="AN147" s="31"/>
      <c r="AO147" s="32"/>
      <c r="AP147" s="35"/>
    </row>
    <row r="148" spans="1:42" ht="50.25" customHeight="1">
      <c r="A148" s="272"/>
      <c r="B148" s="25" t="s">
        <v>148</v>
      </c>
      <c r="C148" s="23" t="s">
        <v>33</v>
      </c>
      <c r="D148" s="232" t="s">
        <v>34</v>
      </c>
      <c r="E148" s="216">
        <v>45108</v>
      </c>
      <c r="F148" s="149" t="s">
        <v>35</v>
      </c>
      <c r="G148" s="153" t="s">
        <v>35</v>
      </c>
      <c r="H148" s="153" t="s">
        <v>35</v>
      </c>
      <c r="I148" s="455" t="s">
        <v>36</v>
      </c>
      <c r="J148" s="161">
        <v>55000</v>
      </c>
      <c r="K148" s="141">
        <f t="shared" si="15"/>
        <v>55000</v>
      </c>
      <c r="L148" s="472"/>
      <c r="M148" s="93"/>
      <c r="N148" s="30"/>
      <c r="O148" s="31"/>
      <c r="P148" s="31"/>
      <c r="Q148" s="31"/>
      <c r="R148" s="31"/>
      <c r="S148" s="31"/>
      <c r="T148" s="31"/>
      <c r="U148" s="31"/>
      <c r="V148" s="31"/>
      <c r="W148" s="31"/>
      <c r="X148" s="31"/>
      <c r="Y148" s="31"/>
      <c r="Z148" s="31"/>
      <c r="AA148" s="31"/>
      <c r="AB148" s="32"/>
      <c r="AC148" s="33"/>
      <c r="AD148" s="33"/>
      <c r="AE148" s="34"/>
      <c r="AF148" s="33"/>
      <c r="AG148" s="31"/>
      <c r="AH148" s="31"/>
      <c r="AI148" s="31"/>
      <c r="AJ148" s="31"/>
      <c r="AK148" s="31"/>
      <c r="AL148" s="31"/>
      <c r="AM148" s="31"/>
      <c r="AN148" s="31"/>
      <c r="AO148" s="32"/>
      <c r="AP148" s="35"/>
    </row>
    <row r="149" spans="1:42" ht="50.25" customHeight="1">
      <c r="A149" s="272"/>
      <c r="B149" s="25" t="s">
        <v>149</v>
      </c>
      <c r="C149" s="23" t="s">
        <v>33</v>
      </c>
      <c r="D149" s="232" t="s">
        <v>34</v>
      </c>
      <c r="E149" s="216">
        <v>45078</v>
      </c>
      <c r="F149" s="149" t="s">
        <v>35</v>
      </c>
      <c r="G149" s="153" t="s">
        <v>35</v>
      </c>
      <c r="H149" s="153" t="s">
        <v>35</v>
      </c>
      <c r="I149" s="455" t="s">
        <v>36</v>
      </c>
      <c r="J149" s="161">
        <v>55000</v>
      </c>
      <c r="K149" s="141">
        <f t="shared" si="15"/>
        <v>55000</v>
      </c>
      <c r="L149" s="472"/>
      <c r="M149" s="93"/>
      <c r="N149" s="30"/>
      <c r="O149" s="31"/>
      <c r="P149" s="31"/>
      <c r="Q149" s="31"/>
      <c r="R149" s="31"/>
      <c r="S149" s="31"/>
      <c r="T149" s="31"/>
      <c r="U149" s="31"/>
      <c r="V149" s="31"/>
      <c r="W149" s="31"/>
      <c r="X149" s="31"/>
      <c r="Y149" s="31"/>
      <c r="Z149" s="31"/>
      <c r="AA149" s="31"/>
      <c r="AB149" s="32"/>
      <c r="AC149" s="33"/>
      <c r="AD149" s="33"/>
      <c r="AE149" s="34"/>
      <c r="AF149" s="33"/>
      <c r="AG149" s="31"/>
      <c r="AH149" s="31"/>
      <c r="AI149" s="31"/>
      <c r="AJ149" s="31"/>
      <c r="AK149" s="31"/>
      <c r="AL149" s="31"/>
      <c r="AM149" s="31"/>
      <c r="AN149" s="31"/>
      <c r="AO149" s="32"/>
      <c r="AP149" s="35"/>
    </row>
    <row r="150" spans="1:42" ht="50.25" customHeight="1">
      <c r="A150" s="272"/>
      <c r="B150" s="25" t="s">
        <v>150</v>
      </c>
      <c r="C150" s="23" t="s">
        <v>33</v>
      </c>
      <c r="D150" s="232" t="s">
        <v>34</v>
      </c>
      <c r="E150" s="216">
        <v>45139</v>
      </c>
      <c r="F150" s="149" t="s">
        <v>35</v>
      </c>
      <c r="G150" s="153" t="s">
        <v>35</v>
      </c>
      <c r="H150" s="153" t="s">
        <v>35</v>
      </c>
      <c r="I150" s="455" t="s">
        <v>36</v>
      </c>
      <c r="J150" s="161">
        <v>55000</v>
      </c>
      <c r="K150" s="141">
        <f t="shared" si="15"/>
        <v>55000</v>
      </c>
      <c r="L150" s="472"/>
      <c r="M150" s="93"/>
      <c r="N150" s="30"/>
      <c r="O150" s="31"/>
      <c r="P150" s="31"/>
      <c r="Q150" s="31"/>
      <c r="R150" s="31"/>
      <c r="S150" s="31"/>
      <c r="T150" s="31"/>
      <c r="U150" s="31"/>
      <c r="V150" s="31"/>
      <c r="W150" s="31"/>
      <c r="X150" s="31"/>
      <c r="Y150" s="31"/>
      <c r="Z150" s="31"/>
      <c r="AA150" s="31"/>
      <c r="AB150" s="32"/>
      <c r="AC150" s="33"/>
      <c r="AD150" s="33"/>
      <c r="AE150" s="34"/>
      <c r="AF150" s="33"/>
      <c r="AG150" s="31"/>
      <c r="AH150" s="31"/>
      <c r="AI150" s="31"/>
      <c r="AJ150" s="31"/>
      <c r="AK150" s="31"/>
      <c r="AL150" s="31"/>
      <c r="AM150" s="31"/>
      <c r="AN150" s="31"/>
      <c r="AO150" s="32"/>
      <c r="AP150" s="35"/>
    </row>
    <row r="151" spans="1:42" ht="50.25" customHeight="1">
      <c r="A151" s="272"/>
      <c r="B151" s="25" t="s">
        <v>151</v>
      </c>
      <c r="C151" s="23" t="s">
        <v>33</v>
      </c>
      <c r="D151" s="232" t="s">
        <v>34</v>
      </c>
      <c r="E151" s="216">
        <v>44986</v>
      </c>
      <c r="F151" s="149" t="s">
        <v>35</v>
      </c>
      <c r="G151" s="153" t="s">
        <v>35</v>
      </c>
      <c r="H151" s="153" t="s">
        <v>35</v>
      </c>
      <c r="I151" s="455" t="s">
        <v>36</v>
      </c>
      <c r="J151" s="161">
        <v>13750</v>
      </c>
      <c r="K151" s="141">
        <f t="shared" si="15"/>
        <v>13750</v>
      </c>
      <c r="L151" s="472"/>
      <c r="M151" s="93"/>
      <c r="N151" s="30"/>
      <c r="O151" s="31"/>
      <c r="P151" s="31"/>
      <c r="Q151" s="31"/>
      <c r="R151" s="31"/>
      <c r="S151" s="31"/>
      <c r="T151" s="31"/>
      <c r="U151" s="31"/>
      <c r="V151" s="31"/>
      <c r="W151" s="31"/>
      <c r="X151" s="31"/>
      <c r="Y151" s="31"/>
      <c r="Z151" s="31"/>
      <c r="AA151" s="31"/>
      <c r="AB151" s="32"/>
      <c r="AC151" s="33"/>
      <c r="AD151" s="33"/>
      <c r="AE151" s="34"/>
      <c r="AF151" s="33"/>
      <c r="AG151" s="31"/>
      <c r="AH151" s="31"/>
      <c r="AI151" s="31"/>
      <c r="AJ151" s="31"/>
      <c r="AK151" s="31"/>
      <c r="AL151" s="31"/>
      <c r="AM151" s="31"/>
      <c r="AN151" s="31"/>
      <c r="AO151" s="32"/>
      <c r="AP151" s="35"/>
    </row>
    <row r="152" spans="1:42" ht="50.25" customHeight="1">
      <c r="A152" s="272"/>
      <c r="B152" s="25" t="s">
        <v>152</v>
      </c>
      <c r="C152" s="23" t="s">
        <v>33</v>
      </c>
      <c r="D152" s="232" t="s">
        <v>34</v>
      </c>
      <c r="E152" s="216">
        <v>45078</v>
      </c>
      <c r="F152" s="149" t="s">
        <v>35</v>
      </c>
      <c r="G152" s="153" t="s">
        <v>35</v>
      </c>
      <c r="H152" s="153" t="s">
        <v>35</v>
      </c>
      <c r="I152" s="455" t="s">
        <v>36</v>
      </c>
      <c r="J152" s="161">
        <v>16500</v>
      </c>
      <c r="K152" s="141">
        <f t="shared" si="15"/>
        <v>16500</v>
      </c>
      <c r="L152" s="472"/>
      <c r="M152" s="93"/>
      <c r="N152" s="30"/>
      <c r="O152" s="31"/>
      <c r="P152" s="31"/>
      <c r="Q152" s="31"/>
      <c r="R152" s="31"/>
      <c r="S152" s="31"/>
      <c r="T152" s="31"/>
      <c r="U152" s="31"/>
      <c r="V152" s="31"/>
      <c r="W152" s="31"/>
      <c r="X152" s="31"/>
      <c r="Y152" s="31"/>
      <c r="Z152" s="31"/>
      <c r="AA152" s="31"/>
      <c r="AB152" s="32"/>
      <c r="AC152" s="33"/>
      <c r="AD152" s="33"/>
      <c r="AE152" s="34"/>
      <c r="AF152" s="33"/>
      <c r="AG152" s="31"/>
      <c r="AH152" s="31"/>
      <c r="AI152" s="31"/>
      <c r="AJ152" s="31"/>
      <c r="AK152" s="31"/>
      <c r="AL152" s="31"/>
      <c r="AM152" s="31"/>
      <c r="AN152" s="31"/>
      <c r="AO152" s="32"/>
      <c r="AP152" s="35"/>
    </row>
    <row r="153" spans="1:42" ht="50.25" customHeight="1">
      <c r="A153" s="272"/>
      <c r="B153" s="25" t="s">
        <v>153</v>
      </c>
      <c r="C153" s="23" t="s">
        <v>33</v>
      </c>
      <c r="D153" s="232" t="s">
        <v>34</v>
      </c>
      <c r="E153" s="216">
        <v>45017</v>
      </c>
      <c r="F153" s="149" t="s">
        <v>35</v>
      </c>
      <c r="G153" s="153" t="s">
        <v>35</v>
      </c>
      <c r="H153" s="153" t="s">
        <v>35</v>
      </c>
      <c r="I153" s="455" t="s">
        <v>36</v>
      </c>
      <c r="J153" s="161">
        <v>13750</v>
      </c>
      <c r="K153" s="141">
        <f t="shared" si="15"/>
        <v>13750</v>
      </c>
      <c r="L153" s="472"/>
      <c r="M153" s="93"/>
      <c r="N153" s="30"/>
      <c r="O153" s="31"/>
      <c r="P153" s="31"/>
      <c r="Q153" s="31"/>
      <c r="R153" s="31"/>
      <c r="S153" s="31"/>
      <c r="T153" s="31"/>
      <c r="U153" s="31"/>
      <c r="V153" s="31"/>
      <c r="W153" s="31"/>
      <c r="X153" s="31"/>
      <c r="Y153" s="31"/>
      <c r="Z153" s="31"/>
      <c r="AA153" s="31"/>
      <c r="AB153" s="32"/>
      <c r="AC153" s="33"/>
      <c r="AD153" s="33"/>
      <c r="AE153" s="34"/>
      <c r="AF153" s="33"/>
      <c r="AG153" s="31"/>
      <c r="AH153" s="31"/>
      <c r="AI153" s="31"/>
      <c r="AJ153" s="31"/>
      <c r="AK153" s="31"/>
      <c r="AL153" s="31"/>
      <c r="AM153" s="31"/>
      <c r="AN153" s="31"/>
      <c r="AO153" s="32"/>
      <c r="AP153" s="35"/>
    </row>
    <row r="154" spans="1:42" ht="50.25" customHeight="1">
      <c r="A154" s="272"/>
      <c r="B154" s="16" t="s">
        <v>154</v>
      </c>
      <c r="C154" s="23" t="s">
        <v>33</v>
      </c>
      <c r="D154" s="232" t="s">
        <v>34</v>
      </c>
      <c r="E154" s="151" t="s">
        <v>155</v>
      </c>
      <c r="F154" s="149" t="s">
        <v>35</v>
      </c>
      <c r="G154" s="153" t="s">
        <v>35</v>
      </c>
      <c r="H154" s="153" t="s">
        <v>35</v>
      </c>
      <c r="I154" s="455" t="s">
        <v>36</v>
      </c>
      <c r="J154" s="161">
        <v>27500</v>
      </c>
      <c r="K154" s="141">
        <f t="shared" si="15"/>
        <v>27500</v>
      </c>
      <c r="L154" s="472"/>
      <c r="M154" s="93"/>
      <c r="N154" s="30"/>
      <c r="O154" s="31"/>
      <c r="P154" s="31"/>
      <c r="Q154" s="31"/>
      <c r="R154" s="31"/>
      <c r="S154" s="31"/>
      <c r="T154" s="31"/>
      <c r="U154" s="31"/>
      <c r="V154" s="31"/>
      <c r="W154" s="31"/>
      <c r="X154" s="31"/>
      <c r="Y154" s="31"/>
      <c r="Z154" s="31"/>
      <c r="AA154" s="31"/>
      <c r="AB154" s="32"/>
      <c r="AC154" s="33"/>
      <c r="AD154" s="33"/>
      <c r="AE154" s="34"/>
      <c r="AF154" s="33"/>
      <c r="AG154" s="31"/>
      <c r="AH154" s="31"/>
      <c r="AI154" s="31"/>
      <c r="AJ154" s="31"/>
      <c r="AK154" s="31"/>
      <c r="AL154" s="31"/>
      <c r="AM154" s="31"/>
      <c r="AN154" s="31"/>
      <c r="AO154" s="32"/>
      <c r="AP154" s="35"/>
    </row>
    <row r="155" spans="1:42" ht="50.25" customHeight="1">
      <c r="A155" s="272"/>
      <c r="B155" s="24" t="s">
        <v>156</v>
      </c>
      <c r="C155" s="23" t="s">
        <v>33</v>
      </c>
      <c r="D155" s="232" t="s">
        <v>34</v>
      </c>
      <c r="E155" s="156" t="s">
        <v>157</v>
      </c>
      <c r="F155" s="149" t="s">
        <v>35</v>
      </c>
      <c r="G155" s="153" t="s">
        <v>35</v>
      </c>
      <c r="H155" s="153" t="s">
        <v>35</v>
      </c>
      <c r="I155" s="455" t="s">
        <v>36</v>
      </c>
      <c r="J155" s="161">
        <v>120000</v>
      </c>
      <c r="K155" s="141">
        <f t="shared" si="15"/>
        <v>120000</v>
      </c>
      <c r="L155" s="472"/>
      <c r="M155" s="93"/>
      <c r="N155" s="30"/>
      <c r="O155" s="31"/>
      <c r="P155" s="31"/>
      <c r="Q155" s="31"/>
      <c r="R155" s="31"/>
      <c r="S155" s="31"/>
      <c r="T155" s="31"/>
      <c r="U155" s="31"/>
      <c r="V155" s="31"/>
      <c r="W155" s="31"/>
      <c r="X155" s="31"/>
      <c r="Y155" s="31"/>
      <c r="Z155" s="31"/>
      <c r="AA155" s="31"/>
      <c r="AB155" s="32"/>
      <c r="AC155" s="33"/>
      <c r="AD155" s="33"/>
      <c r="AE155" s="34"/>
      <c r="AF155" s="33"/>
      <c r="AG155" s="31"/>
      <c r="AH155" s="31"/>
      <c r="AI155" s="31"/>
      <c r="AJ155" s="31"/>
      <c r="AK155" s="31"/>
      <c r="AL155" s="31"/>
      <c r="AM155" s="31"/>
      <c r="AN155" s="31"/>
      <c r="AO155" s="32"/>
      <c r="AP155" s="35"/>
    </row>
    <row r="156" spans="1:42" ht="45.75" customHeight="1">
      <c r="A156" s="272"/>
      <c r="B156" s="24" t="s">
        <v>158</v>
      </c>
      <c r="C156" s="23" t="s">
        <v>33</v>
      </c>
      <c r="D156" s="232" t="s">
        <v>34</v>
      </c>
      <c r="E156" s="156" t="s">
        <v>159</v>
      </c>
      <c r="F156" s="149" t="s">
        <v>35</v>
      </c>
      <c r="G156" s="153" t="s">
        <v>35</v>
      </c>
      <c r="H156" s="153" t="s">
        <v>35</v>
      </c>
      <c r="I156" s="455" t="s">
        <v>36</v>
      </c>
      <c r="J156" s="161">
        <v>120000</v>
      </c>
      <c r="K156" s="141">
        <f t="shared" si="15"/>
        <v>120000</v>
      </c>
      <c r="L156" s="472"/>
      <c r="M156" s="93"/>
      <c r="N156" s="30"/>
      <c r="O156" s="31"/>
      <c r="P156" s="31"/>
      <c r="Q156" s="31"/>
      <c r="R156" s="31"/>
      <c r="S156" s="31"/>
      <c r="T156" s="31"/>
      <c r="U156" s="31"/>
      <c r="V156" s="31"/>
      <c r="W156" s="31"/>
      <c r="X156" s="31"/>
      <c r="Y156" s="31"/>
      <c r="Z156" s="31"/>
      <c r="AA156" s="31"/>
      <c r="AB156" s="32"/>
      <c r="AC156" s="33"/>
      <c r="AD156" s="33"/>
      <c r="AE156" s="34"/>
      <c r="AF156" s="33"/>
      <c r="AG156" s="31"/>
      <c r="AH156" s="31"/>
      <c r="AI156" s="31"/>
      <c r="AJ156" s="31"/>
      <c r="AK156" s="31"/>
      <c r="AL156" s="31"/>
      <c r="AM156" s="31"/>
      <c r="AN156" s="31"/>
      <c r="AO156" s="32"/>
      <c r="AP156" s="35"/>
    </row>
    <row r="157" spans="1:42" ht="45.75" customHeight="1">
      <c r="A157" s="272"/>
      <c r="B157" s="24" t="s">
        <v>160</v>
      </c>
      <c r="C157" s="23" t="s">
        <v>33</v>
      </c>
      <c r="D157" s="232" t="s">
        <v>34</v>
      </c>
      <c r="E157" s="217">
        <v>45261</v>
      </c>
      <c r="F157" s="149" t="s">
        <v>35</v>
      </c>
      <c r="G157" s="153" t="s">
        <v>35</v>
      </c>
      <c r="H157" s="153" t="s">
        <v>35</v>
      </c>
      <c r="I157" s="455" t="s">
        <v>36</v>
      </c>
      <c r="J157" s="161">
        <v>40000</v>
      </c>
      <c r="K157" s="141">
        <f t="shared" si="15"/>
        <v>40000</v>
      </c>
      <c r="L157" s="472"/>
      <c r="M157" s="93"/>
      <c r="N157" s="30"/>
      <c r="O157" s="31"/>
      <c r="P157" s="31"/>
      <c r="Q157" s="31"/>
      <c r="R157" s="31"/>
      <c r="S157" s="31"/>
      <c r="T157" s="31"/>
      <c r="U157" s="31"/>
      <c r="V157" s="31"/>
      <c r="W157" s="31"/>
      <c r="X157" s="31"/>
      <c r="Y157" s="31"/>
      <c r="Z157" s="31"/>
      <c r="AA157" s="31"/>
      <c r="AB157" s="32"/>
      <c r="AC157" s="33"/>
      <c r="AD157" s="33"/>
      <c r="AE157" s="34"/>
      <c r="AF157" s="33"/>
      <c r="AG157" s="31"/>
      <c r="AH157" s="31"/>
      <c r="AI157" s="31"/>
      <c r="AJ157" s="31"/>
      <c r="AK157" s="31"/>
      <c r="AL157" s="31"/>
      <c r="AM157" s="31"/>
      <c r="AN157" s="31"/>
      <c r="AO157" s="32"/>
      <c r="AP157" s="35"/>
    </row>
    <row r="158" spans="1:42" ht="45.75" customHeight="1">
      <c r="A158" s="272"/>
      <c r="B158" s="24" t="s">
        <v>161</v>
      </c>
      <c r="C158" s="23" t="s">
        <v>33</v>
      </c>
      <c r="D158" s="232" t="s">
        <v>34</v>
      </c>
      <c r="E158" s="149" t="s">
        <v>157</v>
      </c>
      <c r="F158" s="149" t="s">
        <v>35</v>
      </c>
      <c r="G158" s="153" t="s">
        <v>35</v>
      </c>
      <c r="H158" s="153" t="s">
        <v>35</v>
      </c>
      <c r="I158" s="455" t="s">
        <v>36</v>
      </c>
      <c r="J158" s="161">
        <v>60000</v>
      </c>
      <c r="K158" s="141">
        <f t="shared" si="15"/>
        <v>60000</v>
      </c>
      <c r="L158" s="472"/>
      <c r="M158" s="93"/>
      <c r="N158" s="30"/>
      <c r="O158" s="31"/>
      <c r="P158" s="31"/>
      <c r="Q158" s="31"/>
      <c r="R158" s="31"/>
      <c r="S158" s="31"/>
      <c r="T158" s="31"/>
      <c r="U158" s="31"/>
      <c r="V158" s="31"/>
      <c r="W158" s="31"/>
      <c r="X158" s="31"/>
      <c r="Y158" s="31"/>
      <c r="Z158" s="31"/>
      <c r="AA158" s="31"/>
      <c r="AB158" s="32"/>
      <c r="AC158" s="33"/>
      <c r="AD158" s="33"/>
      <c r="AE158" s="34"/>
      <c r="AF158" s="33"/>
      <c r="AG158" s="31"/>
      <c r="AH158" s="31"/>
      <c r="AI158" s="31"/>
      <c r="AJ158" s="31"/>
      <c r="AK158" s="31"/>
      <c r="AL158" s="31"/>
      <c r="AM158" s="31"/>
      <c r="AN158" s="31"/>
      <c r="AO158" s="32"/>
      <c r="AP158" s="35"/>
    </row>
    <row r="159" spans="1:42" ht="64.5" customHeight="1">
      <c r="A159" s="272"/>
      <c r="B159" s="24" t="s">
        <v>162</v>
      </c>
      <c r="C159" s="23" t="s">
        <v>33</v>
      </c>
      <c r="D159" s="232" t="s">
        <v>34</v>
      </c>
      <c r="E159" s="149" t="s">
        <v>163</v>
      </c>
      <c r="F159" s="149" t="s">
        <v>35</v>
      </c>
      <c r="G159" s="153" t="s">
        <v>35</v>
      </c>
      <c r="H159" s="153" t="s">
        <v>35</v>
      </c>
      <c r="I159" s="455" t="s">
        <v>36</v>
      </c>
      <c r="J159" s="161">
        <v>37500</v>
      </c>
      <c r="K159" s="141">
        <f t="shared" si="15"/>
        <v>37500</v>
      </c>
      <c r="L159" s="472"/>
      <c r="M159" s="93"/>
      <c r="N159" s="30"/>
      <c r="O159" s="31"/>
      <c r="P159" s="31"/>
      <c r="Q159" s="31"/>
      <c r="R159" s="31"/>
      <c r="S159" s="31"/>
      <c r="T159" s="31"/>
      <c r="U159" s="31"/>
      <c r="V159" s="31"/>
      <c r="W159" s="31"/>
      <c r="X159" s="31"/>
      <c r="Y159" s="31"/>
      <c r="Z159" s="31"/>
      <c r="AA159" s="31"/>
      <c r="AB159" s="32"/>
      <c r="AC159" s="33"/>
      <c r="AD159" s="33"/>
      <c r="AE159" s="34"/>
      <c r="AF159" s="33"/>
      <c r="AG159" s="31"/>
      <c r="AH159" s="31"/>
      <c r="AI159" s="31"/>
      <c r="AJ159" s="31"/>
      <c r="AK159" s="31"/>
      <c r="AL159" s="31"/>
      <c r="AM159" s="31"/>
      <c r="AN159" s="31"/>
      <c r="AO159" s="32"/>
      <c r="AP159" s="35"/>
    </row>
    <row r="160" spans="1:42" ht="45.75" customHeight="1">
      <c r="A160" s="272"/>
      <c r="B160" s="16" t="s">
        <v>164</v>
      </c>
      <c r="C160" s="23" t="s">
        <v>33</v>
      </c>
      <c r="D160" s="232" t="s">
        <v>34</v>
      </c>
      <c r="E160" s="173">
        <v>45170</v>
      </c>
      <c r="F160" s="149" t="s">
        <v>35</v>
      </c>
      <c r="G160" s="153" t="s">
        <v>35</v>
      </c>
      <c r="H160" s="153" t="s">
        <v>35</v>
      </c>
      <c r="I160" s="455" t="s">
        <v>36</v>
      </c>
      <c r="J160" s="161">
        <v>108000</v>
      </c>
      <c r="K160" s="141">
        <f t="shared" si="15"/>
        <v>108000</v>
      </c>
      <c r="L160" s="472"/>
      <c r="M160" s="93"/>
      <c r="N160" s="98"/>
      <c r="O160" s="99"/>
      <c r="P160" s="99"/>
      <c r="Q160" s="99"/>
      <c r="R160" s="99"/>
      <c r="S160" s="99"/>
      <c r="T160" s="99"/>
      <c r="U160" s="99"/>
      <c r="V160" s="99"/>
      <c r="W160" s="99"/>
      <c r="X160" s="99"/>
      <c r="Y160" s="99"/>
      <c r="Z160" s="99"/>
      <c r="AA160" s="99"/>
      <c r="AB160" s="100"/>
      <c r="AC160" s="101"/>
      <c r="AD160" s="101"/>
      <c r="AE160" s="102"/>
      <c r="AF160" s="101"/>
      <c r="AG160" s="99"/>
      <c r="AH160" s="99"/>
      <c r="AI160" s="99"/>
      <c r="AJ160" s="99"/>
      <c r="AK160" s="99"/>
      <c r="AL160" s="99"/>
      <c r="AM160" s="99"/>
      <c r="AN160" s="99"/>
      <c r="AO160" s="100"/>
      <c r="AP160" s="103"/>
    </row>
    <row r="161" spans="1:42" ht="45.75" customHeight="1">
      <c r="A161" s="272"/>
      <c r="B161" s="16" t="s">
        <v>165</v>
      </c>
      <c r="C161" s="23" t="s">
        <v>33</v>
      </c>
      <c r="D161" s="232" t="s">
        <v>34</v>
      </c>
      <c r="E161" s="149" t="s">
        <v>166</v>
      </c>
      <c r="F161" s="149" t="s">
        <v>35</v>
      </c>
      <c r="G161" s="153" t="s">
        <v>35</v>
      </c>
      <c r="H161" s="153" t="s">
        <v>35</v>
      </c>
      <c r="I161" s="455" t="s">
        <v>36</v>
      </c>
      <c r="J161" s="161">
        <v>72600</v>
      </c>
      <c r="K161" s="141">
        <f t="shared" si="15"/>
        <v>72600</v>
      </c>
      <c r="L161" s="472"/>
      <c r="M161" s="93"/>
      <c r="N161" s="30"/>
      <c r="O161" s="31"/>
      <c r="P161" s="31"/>
      <c r="Q161" s="31"/>
      <c r="R161" s="31"/>
      <c r="S161" s="31"/>
      <c r="T161" s="31"/>
      <c r="U161" s="31"/>
      <c r="V161" s="31"/>
      <c r="W161" s="31"/>
      <c r="X161" s="31"/>
      <c r="Y161" s="31"/>
      <c r="Z161" s="31"/>
      <c r="AA161" s="31"/>
      <c r="AB161" s="32"/>
      <c r="AC161" s="33"/>
      <c r="AD161" s="33"/>
      <c r="AE161" s="34"/>
      <c r="AF161" s="33"/>
      <c r="AG161" s="31"/>
      <c r="AH161" s="31"/>
      <c r="AI161" s="31"/>
      <c r="AJ161" s="31"/>
      <c r="AK161" s="31"/>
      <c r="AL161" s="31"/>
      <c r="AM161" s="31"/>
      <c r="AN161" s="31"/>
      <c r="AO161" s="32"/>
      <c r="AP161" s="35"/>
    </row>
    <row r="162" spans="1:42" ht="45.75" customHeight="1">
      <c r="A162" s="273"/>
      <c r="B162" s="24" t="s">
        <v>167</v>
      </c>
      <c r="C162" s="23" t="s">
        <v>33</v>
      </c>
      <c r="D162" s="232" t="s">
        <v>34</v>
      </c>
      <c r="E162" s="153" t="s">
        <v>37</v>
      </c>
      <c r="F162" s="149" t="s">
        <v>35</v>
      </c>
      <c r="G162" s="153" t="s">
        <v>35</v>
      </c>
      <c r="H162" s="153" t="s">
        <v>35</v>
      </c>
      <c r="I162" s="455" t="s">
        <v>36</v>
      </c>
      <c r="J162" s="161">
        <v>14850</v>
      </c>
      <c r="K162" s="141">
        <f t="shared" si="15"/>
        <v>14850</v>
      </c>
      <c r="L162" s="472"/>
      <c r="M162" s="93"/>
      <c r="N162" s="30"/>
      <c r="O162" s="31"/>
      <c r="P162" s="31"/>
      <c r="Q162" s="31"/>
      <c r="R162" s="31"/>
      <c r="S162" s="31"/>
      <c r="T162" s="31"/>
      <c r="U162" s="31"/>
      <c r="V162" s="31"/>
      <c r="W162" s="31"/>
      <c r="X162" s="31"/>
      <c r="Y162" s="31"/>
      <c r="Z162" s="31"/>
      <c r="AA162" s="31"/>
      <c r="AB162" s="32"/>
      <c r="AC162" s="33"/>
      <c r="AD162" s="33"/>
      <c r="AE162" s="34"/>
      <c r="AF162" s="33"/>
      <c r="AG162" s="31"/>
      <c r="AH162" s="31"/>
      <c r="AI162" s="31"/>
      <c r="AJ162" s="31"/>
      <c r="AK162" s="31"/>
      <c r="AL162" s="31"/>
      <c r="AM162" s="31"/>
      <c r="AN162" s="31"/>
      <c r="AO162" s="32"/>
      <c r="AP162" s="35"/>
    </row>
    <row r="163" spans="1:42" ht="45.75" customHeight="1">
      <c r="A163" s="272"/>
      <c r="B163" s="25" t="s">
        <v>168</v>
      </c>
      <c r="C163" s="97" t="s">
        <v>33</v>
      </c>
      <c r="D163" s="140" t="s">
        <v>34</v>
      </c>
      <c r="E163" s="177" t="s">
        <v>166</v>
      </c>
      <c r="F163" s="139" t="s">
        <v>35</v>
      </c>
      <c r="G163" s="177" t="s">
        <v>35</v>
      </c>
      <c r="H163" s="177" t="s">
        <v>35</v>
      </c>
      <c r="I163" s="454" t="s">
        <v>36</v>
      </c>
      <c r="J163" s="154">
        <v>396000</v>
      </c>
      <c r="K163" s="141">
        <f t="shared" si="15"/>
        <v>396000</v>
      </c>
      <c r="L163" s="472"/>
      <c r="M163" s="93"/>
      <c r="N163" s="30"/>
      <c r="O163" s="31"/>
      <c r="P163" s="31"/>
      <c r="Q163" s="31"/>
      <c r="R163" s="31"/>
      <c r="S163" s="31"/>
      <c r="T163" s="31"/>
      <c r="U163" s="31"/>
      <c r="V163" s="31"/>
      <c r="W163" s="31"/>
      <c r="X163" s="31"/>
      <c r="Y163" s="31"/>
      <c r="Z163" s="31"/>
      <c r="AA163" s="31"/>
      <c r="AB163" s="32"/>
      <c r="AC163" s="33"/>
      <c r="AD163" s="33"/>
      <c r="AE163" s="34"/>
      <c r="AF163" s="33"/>
      <c r="AG163" s="31"/>
      <c r="AH163" s="31"/>
      <c r="AI163" s="31"/>
      <c r="AJ163" s="31"/>
      <c r="AK163" s="31"/>
      <c r="AL163" s="31"/>
      <c r="AM163" s="31"/>
      <c r="AN163" s="31"/>
      <c r="AO163" s="32"/>
      <c r="AP163" s="35"/>
    </row>
    <row r="164" spans="1:42" ht="45.75" customHeight="1">
      <c r="A164" s="272"/>
      <c r="B164" s="24" t="s">
        <v>169</v>
      </c>
      <c r="C164" s="23" t="s">
        <v>33</v>
      </c>
      <c r="D164" s="232" t="s">
        <v>34</v>
      </c>
      <c r="E164" s="153">
        <v>45108</v>
      </c>
      <c r="F164" s="149" t="s">
        <v>35</v>
      </c>
      <c r="G164" s="153" t="s">
        <v>35</v>
      </c>
      <c r="H164" s="153" t="s">
        <v>35</v>
      </c>
      <c r="I164" s="455" t="s">
        <v>36</v>
      </c>
      <c r="J164" s="161">
        <v>33000</v>
      </c>
      <c r="K164" s="141">
        <f t="shared" si="15"/>
        <v>33000</v>
      </c>
      <c r="L164" s="472"/>
      <c r="M164" s="93"/>
      <c r="N164" s="30"/>
      <c r="O164" s="31"/>
      <c r="P164" s="31"/>
      <c r="Q164" s="31"/>
      <c r="R164" s="31"/>
      <c r="S164" s="31"/>
      <c r="T164" s="31"/>
      <c r="U164" s="31"/>
      <c r="V164" s="31"/>
      <c r="W164" s="31"/>
      <c r="X164" s="31"/>
      <c r="Y164" s="31"/>
      <c r="Z164" s="31"/>
      <c r="AA164" s="31"/>
      <c r="AB164" s="32"/>
      <c r="AC164" s="33"/>
      <c r="AD164" s="33"/>
      <c r="AE164" s="34"/>
      <c r="AF164" s="33"/>
      <c r="AG164" s="31"/>
      <c r="AH164" s="31"/>
      <c r="AI164" s="31"/>
      <c r="AJ164" s="31"/>
      <c r="AK164" s="31"/>
      <c r="AL164" s="31"/>
      <c r="AM164" s="31"/>
      <c r="AN164" s="31"/>
      <c r="AO164" s="32"/>
      <c r="AP164" s="35"/>
    </row>
    <row r="165" spans="1:42" ht="45.75" customHeight="1">
      <c r="A165" s="272"/>
      <c r="B165" s="24" t="s">
        <v>170</v>
      </c>
      <c r="C165" s="23" t="s">
        <v>33</v>
      </c>
      <c r="D165" s="232" t="s">
        <v>34</v>
      </c>
      <c r="E165" s="153">
        <v>44986</v>
      </c>
      <c r="F165" s="149" t="s">
        <v>35</v>
      </c>
      <c r="G165" s="153" t="s">
        <v>35</v>
      </c>
      <c r="H165" s="153" t="s">
        <v>35</v>
      </c>
      <c r="I165" s="455" t="s">
        <v>36</v>
      </c>
      <c r="J165" s="161">
        <v>33000</v>
      </c>
      <c r="K165" s="141">
        <f t="shared" si="15"/>
        <v>33000</v>
      </c>
      <c r="L165" s="472"/>
      <c r="M165" s="93"/>
      <c r="N165" s="30"/>
      <c r="O165" s="31"/>
      <c r="P165" s="31"/>
      <c r="Q165" s="31"/>
      <c r="R165" s="31"/>
      <c r="S165" s="31"/>
      <c r="T165" s="31"/>
      <c r="U165" s="31"/>
      <c r="V165" s="31"/>
      <c r="W165" s="31"/>
      <c r="X165" s="31"/>
      <c r="Y165" s="31"/>
      <c r="Z165" s="31"/>
      <c r="AA165" s="31"/>
      <c r="AB165" s="32"/>
      <c r="AC165" s="33"/>
      <c r="AD165" s="33"/>
      <c r="AE165" s="34"/>
      <c r="AF165" s="33"/>
      <c r="AG165" s="31"/>
      <c r="AH165" s="31"/>
      <c r="AI165" s="31"/>
      <c r="AJ165" s="31"/>
      <c r="AK165" s="31"/>
      <c r="AL165" s="31"/>
      <c r="AM165" s="31"/>
      <c r="AN165" s="31"/>
      <c r="AO165" s="32"/>
      <c r="AP165" s="35"/>
    </row>
    <row r="166" spans="1:42" ht="45.75" customHeight="1">
      <c r="A166" s="272"/>
      <c r="B166" s="24" t="s">
        <v>171</v>
      </c>
      <c r="C166" s="23" t="s">
        <v>33</v>
      </c>
      <c r="D166" s="232" t="s">
        <v>34</v>
      </c>
      <c r="E166" s="153">
        <v>45261</v>
      </c>
      <c r="F166" s="149" t="s">
        <v>35</v>
      </c>
      <c r="G166" s="153" t="s">
        <v>35</v>
      </c>
      <c r="H166" s="153" t="s">
        <v>35</v>
      </c>
      <c r="I166" s="455" t="s">
        <v>36</v>
      </c>
      <c r="J166" s="161">
        <v>33000</v>
      </c>
      <c r="K166" s="141">
        <f t="shared" si="15"/>
        <v>33000</v>
      </c>
      <c r="L166" s="472"/>
      <c r="M166" s="93"/>
      <c r="N166" s="52"/>
      <c r="O166" s="53"/>
      <c r="P166" s="53"/>
      <c r="Q166" s="53"/>
      <c r="R166" s="53"/>
      <c r="S166" s="53"/>
      <c r="T166" s="53"/>
      <c r="U166" s="53"/>
      <c r="V166" s="53"/>
      <c r="W166" s="53"/>
      <c r="X166" s="53"/>
      <c r="Y166" s="53"/>
      <c r="Z166" s="53"/>
      <c r="AA166" s="53"/>
      <c r="AB166" s="54"/>
      <c r="AC166" s="55"/>
      <c r="AD166" s="55"/>
      <c r="AE166" s="56"/>
      <c r="AF166" s="55"/>
      <c r="AG166" s="53"/>
      <c r="AH166" s="53"/>
      <c r="AI166" s="53"/>
      <c r="AJ166" s="53"/>
      <c r="AK166" s="53"/>
      <c r="AL166" s="53"/>
      <c r="AM166" s="53"/>
      <c r="AN166" s="53"/>
      <c r="AO166" s="54"/>
      <c r="AP166" s="57"/>
    </row>
    <row r="167" spans="1:42" ht="45.75" customHeight="1">
      <c r="A167" s="272"/>
      <c r="B167" s="24" t="s">
        <v>172</v>
      </c>
      <c r="C167" s="23" t="s">
        <v>33</v>
      </c>
      <c r="D167" s="232" t="s">
        <v>34</v>
      </c>
      <c r="E167" s="153">
        <v>45231</v>
      </c>
      <c r="F167" s="149" t="s">
        <v>35</v>
      </c>
      <c r="G167" s="153" t="s">
        <v>35</v>
      </c>
      <c r="H167" s="153" t="s">
        <v>35</v>
      </c>
      <c r="I167" s="455" t="s">
        <v>36</v>
      </c>
      <c r="J167" s="161">
        <v>33000</v>
      </c>
      <c r="K167" s="141">
        <f t="shared" si="15"/>
        <v>33000</v>
      </c>
      <c r="L167" s="472"/>
      <c r="M167" s="93"/>
      <c r="N167" s="52"/>
      <c r="O167" s="53"/>
      <c r="P167" s="53"/>
      <c r="Q167" s="53"/>
      <c r="R167" s="53"/>
      <c r="S167" s="53"/>
      <c r="T167" s="53"/>
      <c r="U167" s="53"/>
      <c r="V167" s="53"/>
      <c r="W167" s="53"/>
      <c r="X167" s="53"/>
      <c r="Y167" s="53"/>
      <c r="Z167" s="53"/>
      <c r="AA167" s="53"/>
      <c r="AB167" s="54"/>
      <c r="AC167" s="55"/>
      <c r="AD167" s="55"/>
      <c r="AE167" s="56"/>
      <c r="AF167" s="55"/>
      <c r="AG167" s="53"/>
      <c r="AH167" s="53"/>
      <c r="AI167" s="53"/>
      <c r="AJ167" s="53"/>
      <c r="AK167" s="53"/>
      <c r="AL167" s="53"/>
      <c r="AM167" s="53"/>
      <c r="AN167" s="53"/>
      <c r="AO167" s="54"/>
      <c r="AP167" s="57"/>
    </row>
    <row r="168" spans="1:42" ht="45.75" customHeight="1">
      <c r="A168" s="276"/>
      <c r="B168" s="24" t="s">
        <v>173</v>
      </c>
      <c r="C168" s="23" t="s">
        <v>33</v>
      </c>
      <c r="D168" s="232" t="s">
        <v>34</v>
      </c>
      <c r="E168" s="218">
        <v>45200</v>
      </c>
      <c r="F168" s="149" t="s">
        <v>35</v>
      </c>
      <c r="G168" s="153" t="s">
        <v>35</v>
      </c>
      <c r="H168" s="153" t="s">
        <v>35</v>
      </c>
      <c r="I168" s="455" t="s">
        <v>36</v>
      </c>
      <c r="J168" s="161">
        <v>33000</v>
      </c>
      <c r="K168" s="141">
        <f t="shared" si="15"/>
        <v>33000</v>
      </c>
      <c r="L168" s="472"/>
      <c r="M168" s="93"/>
      <c r="N168" s="52"/>
      <c r="O168" s="53"/>
      <c r="P168" s="53"/>
      <c r="Q168" s="53"/>
      <c r="R168" s="53"/>
      <c r="S168" s="53"/>
      <c r="T168" s="53"/>
      <c r="U168" s="53"/>
      <c r="V168" s="53"/>
      <c r="W168" s="53"/>
      <c r="X168" s="53"/>
      <c r="Y168" s="53"/>
      <c r="Z168" s="53"/>
      <c r="AA168" s="53"/>
      <c r="AB168" s="54"/>
      <c r="AC168" s="55"/>
      <c r="AD168" s="55"/>
      <c r="AE168" s="56"/>
      <c r="AF168" s="55"/>
      <c r="AG168" s="53"/>
      <c r="AH168" s="53"/>
      <c r="AI168" s="53"/>
      <c r="AJ168" s="53"/>
      <c r="AK168" s="53"/>
      <c r="AL168" s="53"/>
      <c r="AM168" s="53"/>
      <c r="AN168" s="53"/>
      <c r="AO168" s="54"/>
      <c r="AP168" s="57"/>
    </row>
    <row r="169" spans="1:42" ht="45.75" customHeight="1">
      <c r="A169" s="276"/>
      <c r="B169" s="24" t="s">
        <v>174</v>
      </c>
      <c r="C169" s="23" t="s">
        <v>33</v>
      </c>
      <c r="D169" s="232" t="s">
        <v>34</v>
      </c>
      <c r="E169" s="173">
        <v>44986</v>
      </c>
      <c r="F169" s="149" t="s">
        <v>35</v>
      </c>
      <c r="G169" s="153" t="s">
        <v>35</v>
      </c>
      <c r="H169" s="153" t="s">
        <v>35</v>
      </c>
      <c r="I169" s="455" t="s">
        <v>36</v>
      </c>
      <c r="J169" s="219">
        <v>135000</v>
      </c>
      <c r="K169" s="141">
        <f t="shared" si="15"/>
        <v>135000</v>
      </c>
      <c r="L169" s="472"/>
      <c r="M169" s="93"/>
      <c r="N169" s="30"/>
      <c r="O169" s="31"/>
      <c r="P169" s="31"/>
      <c r="Q169" s="31"/>
      <c r="R169" s="31"/>
      <c r="S169" s="31"/>
      <c r="T169" s="31"/>
      <c r="U169" s="31"/>
      <c r="V169" s="31"/>
      <c r="W169" s="31"/>
      <c r="X169" s="31"/>
      <c r="Y169" s="31"/>
      <c r="Z169" s="31"/>
      <c r="AA169" s="31"/>
      <c r="AB169" s="32"/>
      <c r="AC169" s="33"/>
      <c r="AD169" s="33"/>
      <c r="AE169" s="34"/>
      <c r="AF169" s="33"/>
      <c r="AG169" s="31"/>
      <c r="AH169" s="31"/>
      <c r="AI169" s="31"/>
      <c r="AJ169" s="31"/>
      <c r="AK169" s="31"/>
      <c r="AL169" s="31"/>
      <c r="AM169" s="31"/>
      <c r="AN169" s="31"/>
      <c r="AO169" s="32"/>
      <c r="AP169" s="35"/>
    </row>
    <row r="170" spans="1:42" ht="45.75" customHeight="1">
      <c r="A170" s="276"/>
      <c r="B170" s="24" t="s">
        <v>175</v>
      </c>
      <c r="C170" s="23" t="s">
        <v>33</v>
      </c>
      <c r="D170" s="232" t="s">
        <v>34</v>
      </c>
      <c r="E170" s="173">
        <v>45170</v>
      </c>
      <c r="F170" s="149" t="s">
        <v>35</v>
      </c>
      <c r="G170" s="153" t="s">
        <v>35</v>
      </c>
      <c r="H170" s="153" t="s">
        <v>35</v>
      </c>
      <c r="I170" s="455" t="s">
        <v>36</v>
      </c>
      <c r="J170" s="161">
        <v>108750</v>
      </c>
      <c r="K170" s="141">
        <f t="shared" si="15"/>
        <v>108750</v>
      </c>
      <c r="L170" s="472"/>
      <c r="M170" s="93"/>
      <c r="N170" s="30"/>
      <c r="O170" s="31"/>
      <c r="P170" s="31"/>
      <c r="Q170" s="31"/>
      <c r="R170" s="31"/>
      <c r="S170" s="31"/>
      <c r="T170" s="31"/>
      <c r="U170" s="31"/>
      <c r="V170" s="31"/>
      <c r="W170" s="31"/>
      <c r="X170" s="31"/>
      <c r="Y170" s="31"/>
      <c r="Z170" s="31"/>
      <c r="AA170" s="31"/>
      <c r="AB170" s="32"/>
      <c r="AC170" s="33"/>
      <c r="AD170" s="33"/>
      <c r="AE170" s="34"/>
      <c r="AF170" s="33"/>
      <c r="AG170" s="31"/>
      <c r="AH170" s="31"/>
      <c r="AI170" s="31"/>
      <c r="AJ170" s="31"/>
      <c r="AK170" s="31"/>
      <c r="AL170" s="31"/>
      <c r="AM170" s="31"/>
      <c r="AN170" s="31"/>
      <c r="AO170" s="32"/>
      <c r="AP170" s="35"/>
    </row>
    <row r="171" spans="1:42" ht="45.75" customHeight="1">
      <c r="A171" s="272"/>
      <c r="B171" s="24" t="s">
        <v>177</v>
      </c>
      <c r="C171" s="23" t="s">
        <v>33</v>
      </c>
      <c r="D171" s="232" t="s">
        <v>34</v>
      </c>
      <c r="E171" s="173">
        <v>45170</v>
      </c>
      <c r="F171" s="149" t="s">
        <v>35</v>
      </c>
      <c r="G171" s="153" t="s">
        <v>35</v>
      </c>
      <c r="H171" s="153" t="s">
        <v>35</v>
      </c>
      <c r="I171" s="455" t="s">
        <v>36</v>
      </c>
      <c r="J171" s="161">
        <v>100000</v>
      </c>
      <c r="K171" s="141">
        <f t="shared" si="15"/>
        <v>100000</v>
      </c>
      <c r="L171" s="472"/>
      <c r="M171" s="93"/>
      <c r="N171" s="30"/>
      <c r="O171" s="31"/>
      <c r="P171" s="31"/>
      <c r="Q171" s="31"/>
      <c r="R171" s="31"/>
      <c r="S171" s="31"/>
      <c r="T171" s="31"/>
      <c r="U171" s="31"/>
      <c r="V171" s="31"/>
      <c r="W171" s="31"/>
      <c r="X171" s="31"/>
      <c r="Y171" s="31"/>
      <c r="Z171" s="31"/>
      <c r="AA171" s="31"/>
      <c r="AB171" s="32"/>
      <c r="AC171" s="33"/>
      <c r="AD171" s="33"/>
      <c r="AE171" s="34"/>
      <c r="AF171" s="33"/>
      <c r="AG171" s="31"/>
      <c r="AH171" s="31"/>
      <c r="AI171" s="31"/>
      <c r="AJ171" s="31"/>
      <c r="AK171" s="31"/>
      <c r="AL171" s="31"/>
      <c r="AM171" s="31"/>
      <c r="AN171" s="31"/>
      <c r="AO171" s="32"/>
      <c r="AP171" s="35"/>
    </row>
    <row r="172" spans="1:42" ht="45.75" customHeight="1">
      <c r="A172" s="272"/>
      <c r="B172" s="25" t="s">
        <v>178</v>
      </c>
      <c r="C172" s="23" t="s">
        <v>33</v>
      </c>
      <c r="D172" s="232" t="s">
        <v>34</v>
      </c>
      <c r="E172" s="218">
        <v>44958</v>
      </c>
      <c r="F172" s="149" t="s">
        <v>35</v>
      </c>
      <c r="G172" s="153" t="s">
        <v>35</v>
      </c>
      <c r="H172" s="153" t="s">
        <v>35</v>
      </c>
      <c r="I172" s="455" t="s">
        <v>36</v>
      </c>
      <c r="J172" s="161">
        <v>27500</v>
      </c>
      <c r="K172" s="141">
        <f t="shared" si="15"/>
        <v>27500</v>
      </c>
      <c r="L172" s="472"/>
      <c r="M172" s="93"/>
      <c r="N172" s="30"/>
      <c r="O172" s="31"/>
      <c r="P172" s="31"/>
      <c r="Q172" s="31"/>
      <c r="R172" s="31"/>
      <c r="S172" s="31"/>
      <c r="T172" s="31"/>
      <c r="U172" s="31"/>
      <c r="V172" s="31"/>
      <c r="W172" s="31"/>
      <c r="X172" s="31"/>
      <c r="Y172" s="31"/>
      <c r="Z172" s="31"/>
      <c r="AA172" s="31"/>
      <c r="AB172" s="32"/>
      <c r="AC172" s="33"/>
      <c r="AD172" s="33"/>
      <c r="AE172" s="34"/>
      <c r="AF172" s="33"/>
      <c r="AG172" s="31"/>
      <c r="AH172" s="31"/>
      <c r="AI172" s="31"/>
      <c r="AJ172" s="31"/>
      <c r="AK172" s="31"/>
      <c r="AL172" s="31"/>
      <c r="AM172" s="31"/>
      <c r="AN172" s="31"/>
      <c r="AO172" s="32"/>
      <c r="AP172" s="35"/>
    </row>
    <row r="173" spans="1:42" ht="45.75" customHeight="1">
      <c r="A173" s="272"/>
      <c r="B173" s="25" t="s">
        <v>179</v>
      </c>
      <c r="C173" s="23" t="s">
        <v>33</v>
      </c>
      <c r="D173" s="232" t="s">
        <v>34</v>
      </c>
      <c r="E173" s="173">
        <v>44986</v>
      </c>
      <c r="F173" s="149" t="s">
        <v>35</v>
      </c>
      <c r="G173" s="153" t="s">
        <v>35</v>
      </c>
      <c r="H173" s="153" t="s">
        <v>35</v>
      </c>
      <c r="I173" s="455" t="s">
        <v>36</v>
      </c>
      <c r="J173" s="161">
        <v>27500</v>
      </c>
      <c r="K173" s="141">
        <f t="shared" si="15"/>
        <v>27500</v>
      </c>
      <c r="L173" s="472"/>
      <c r="M173" s="93"/>
      <c r="N173" s="30"/>
      <c r="O173" s="31"/>
      <c r="P173" s="31"/>
      <c r="Q173" s="31"/>
      <c r="R173" s="31"/>
      <c r="S173" s="31"/>
      <c r="T173" s="31"/>
      <c r="U173" s="31"/>
      <c r="V173" s="31"/>
      <c r="W173" s="31"/>
      <c r="X173" s="31"/>
      <c r="Y173" s="31"/>
      <c r="Z173" s="31"/>
      <c r="AA173" s="31"/>
      <c r="AB173" s="32"/>
      <c r="AC173" s="33"/>
      <c r="AD173" s="33"/>
      <c r="AE173" s="34"/>
      <c r="AF173" s="33"/>
      <c r="AG173" s="31"/>
      <c r="AH173" s="31"/>
      <c r="AI173" s="31"/>
      <c r="AJ173" s="31"/>
      <c r="AK173" s="31"/>
      <c r="AL173" s="31"/>
      <c r="AM173" s="31"/>
      <c r="AN173" s="31"/>
      <c r="AO173" s="32"/>
      <c r="AP173" s="35"/>
    </row>
    <row r="174" spans="1:42" ht="45.75" customHeight="1">
      <c r="A174" s="272"/>
      <c r="B174" s="25" t="s">
        <v>180</v>
      </c>
      <c r="C174" s="23" t="s">
        <v>33</v>
      </c>
      <c r="D174" s="232" t="s">
        <v>34</v>
      </c>
      <c r="E174" s="218">
        <v>45108</v>
      </c>
      <c r="F174" s="149" t="s">
        <v>35</v>
      </c>
      <c r="G174" s="153" t="s">
        <v>35</v>
      </c>
      <c r="H174" s="153" t="s">
        <v>35</v>
      </c>
      <c r="I174" s="455" t="s">
        <v>36</v>
      </c>
      <c r="J174" s="161">
        <v>27500</v>
      </c>
      <c r="K174" s="141">
        <f t="shared" si="15"/>
        <v>27500</v>
      </c>
      <c r="L174" s="472"/>
      <c r="M174" s="93"/>
      <c r="N174" s="30"/>
      <c r="O174" s="31"/>
      <c r="P174" s="31"/>
      <c r="Q174" s="31"/>
      <c r="R174" s="31"/>
      <c r="S174" s="31"/>
      <c r="T174" s="31"/>
      <c r="U174" s="31"/>
      <c r="V174" s="31"/>
      <c r="W174" s="31"/>
      <c r="X174" s="31"/>
      <c r="Y174" s="31"/>
      <c r="Z174" s="31"/>
      <c r="AA174" s="31"/>
      <c r="AB174" s="32"/>
      <c r="AC174" s="33"/>
      <c r="AD174" s="33"/>
      <c r="AE174" s="34"/>
      <c r="AF174" s="33"/>
      <c r="AG174" s="31"/>
      <c r="AH174" s="31"/>
      <c r="AI174" s="31"/>
      <c r="AJ174" s="31"/>
      <c r="AK174" s="31"/>
      <c r="AL174" s="31"/>
      <c r="AM174" s="31"/>
      <c r="AN174" s="31"/>
      <c r="AO174" s="32"/>
      <c r="AP174" s="35"/>
    </row>
    <row r="175" spans="1:42" ht="45.75" customHeight="1">
      <c r="A175" s="272"/>
      <c r="B175" s="25" t="s">
        <v>181</v>
      </c>
      <c r="C175" s="23" t="s">
        <v>33</v>
      </c>
      <c r="D175" s="232" t="s">
        <v>34</v>
      </c>
      <c r="E175" s="218">
        <v>45170</v>
      </c>
      <c r="F175" s="149" t="s">
        <v>35</v>
      </c>
      <c r="G175" s="153" t="s">
        <v>35</v>
      </c>
      <c r="H175" s="153" t="s">
        <v>35</v>
      </c>
      <c r="I175" s="455" t="s">
        <v>36</v>
      </c>
      <c r="J175" s="161">
        <v>27500</v>
      </c>
      <c r="K175" s="141">
        <f t="shared" si="15"/>
        <v>27500</v>
      </c>
      <c r="L175" s="472"/>
      <c r="M175" s="93"/>
      <c r="N175" s="30"/>
      <c r="O175" s="31"/>
      <c r="P175" s="31"/>
      <c r="Q175" s="31"/>
      <c r="R175" s="31"/>
      <c r="S175" s="31"/>
      <c r="T175" s="31"/>
      <c r="U175" s="31"/>
      <c r="V175" s="31"/>
      <c r="W175" s="31"/>
      <c r="X175" s="31"/>
      <c r="Y175" s="31"/>
      <c r="Z175" s="31"/>
      <c r="AA175" s="31"/>
      <c r="AB175" s="32"/>
      <c r="AC175" s="33"/>
      <c r="AD175" s="33"/>
      <c r="AE175" s="34"/>
      <c r="AF175" s="33"/>
      <c r="AG175" s="31"/>
      <c r="AH175" s="31"/>
      <c r="AI175" s="31"/>
      <c r="AJ175" s="31"/>
      <c r="AK175" s="31"/>
      <c r="AL175" s="31"/>
      <c r="AM175" s="31"/>
      <c r="AN175" s="31"/>
      <c r="AO175" s="32"/>
      <c r="AP175" s="35"/>
    </row>
    <row r="176" spans="1:42" ht="45.75" customHeight="1">
      <c r="A176" s="272"/>
      <c r="B176" s="25" t="s">
        <v>182</v>
      </c>
      <c r="C176" s="23" t="s">
        <v>33</v>
      </c>
      <c r="D176" s="232" t="s">
        <v>34</v>
      </c>
      <c r="E176" s="218">
        <v>45231</v>
      </c>
      <c r="F176" s="149" t="s">
        <v>35</v>
      </c>
      <c r="G176" s="153" t="s">
        <v>35</v>
      </c>
      <c r="H176" s="153" t="s">
        <v>35</v>
      </c>
      <c r="I176" s="455" t="s">
        <v>36</v>
      </c>
      <c r="J176" s="161">
        <v>27500</v>
      </c>
      <c r="K176" s="141">
        <f t="shared" si="15"/>
        <v>27500</v>
      </c>
      <c r="L176" s="472"/>
      <c r="M176" s="93"/>
      <c r="N176" s="30"/>
      <c r="O176" s="31"/>
      <c r="P176" s="31"/>
      <c r="Q176" s="31"/>
      <c r="R176" s="31"/>
      <c r="S176" s="31"/>
      <c r="T176" s="31"/>
      <c r="U176" s="31"/>
      <c r="V176" s="31"/>
      <c r="W176" s="31"/>
      <c r="X176" s="31"/>
      <c r="Y176" s="31"/>
      <c r="Z176" s="31"/>
      <c r="AA176" s="31"/>
      <c r="AB176" s="32"/>
      <c r="AC176" s="33"/>
      <c r="AD176" s="33"/>
      <c r="AE176" s="34"/>
      <c r="AF176" s="33"/>
      <c r="AG176" s="31"/>
      <c r="AH176" s="31"/>
      <c r="AI176" s="31"/>
      <c r="AJ176" s="31"/>
      <c r="AK176" s="31"/>
      <c r="AL176" s="31"/>
      <c r="AM176" s="31"/>
      <c r="AN176" s="31"/>
      <c r="AO176" s="32"/>
      <c r="AP176" s="35"/>
    </row>
    <row r="177" spans="1:42" ht="45.75" customHeight="1">
      <c r="A177" s="272"/>
      <c r="B177" s="25" t="s">
        <v>183</v>
      </c>
      <c r="C177" s="23" t="s">
        <v>33</v>
      </c>
      <c r="D177" s="232" t="s">
        <v>34</v>
      </c>
      <c r="E177" s="218">
        <v>45231</v>
      </c>
      <c r="F177" s="149" t="s">
        <v>35</v>
      </c>
      <c r="G177" s="153" t="s">
        <v>35</v>
      </c>
      <c r="H177" s="153" t="s">
        <v>35</v>
      </c>
      <c r="I177" s="455" t="s">
        <v>36</v>
      </c>
      <c r="J177" s="161">
        <v>27500</v>
      </c>
      <c r="K177" s="141">
        <f t="shared" si="15"/>
        <v>27500</v>
      </c>
      <c r="L177" s="472"/>
      <c r="M177" s="93"/>
      <c r="N177" s="30"/>
      <c r="O177" s="31"/>
      <c r="P177" s="31"/>
      <c r="Q177" s="31"/>
      <c r="R177" s="31"/>
      <c r="S177" s="31"/>
      <c r="T177" s="31"/>
      <c r="U177" s="31"/>
      <c r="V177" s="31"/>
      <c r="W177" s="31"/>
      <c r="X177" s="31"/>
      <c r="Y177" s="31"/>
      <c r="Z177" s="31"/>
      <c r="AA177" s="31"/>
      <c r="AB177" s="32"/>
      <c r="AC177" s="33"/>
      <c r="AD177" s="33"/>
      <c r="AE177" s="34"/>
      <c r="AF177" s="33"/>
      <c r="AG177" s="31"/>
      <c r="AH177" s="31"/>
      <c r="AI177" s="31"/>
      <c r="AJ177" s="31"/>
      <c r="AK177" s="31"/>
      <c r="AL177" s="31"/>
      <c r="AM177" s="31"/>
      <c r="AN177" s="31"/>
      <c r="AO177" s="32"/>
      <c r="AP177" s="35"/>
    </row>
    <row r="178" spans="1:42" ht="45.75" customHeight="1">
      <c r="A178" s="272"/>
      <c r="B178" s="25" t="s">
        <v>184</v>
      </c>
      <c r="C178" s="23" t="s">
        <v>33</v>
      </c>
      <c r="D178" s="232" t="s">
        <v>34</v>
      </c>
      <c r="E178" s="218">
        <v>45017</v>
      </c>
      <c r="F178" s="149" t="s">
        <v>35</v>
      </c>
      <c r="G178" s="153" t="s">
        <v>35</v>
      </c>
      <c r="H178" s="153" t="s">
        <v>35</v>
      </c>
      <c r="I178" s="455" t="s">
        <v>36</v>
      </c>
      <c r="J178" s="161">
        <v>27500</v>
      </c>
      <c r="K178" s="141">
        <f t="shared" si="15"/>
        <v>27500</v>
      </c>
      <c r="L178" s="472"/>
      <c r="M178" s="93"/>
      <c r="N178" s="30"/>
      <c r="O178" s="31"/>
      <c r="P178" s="31"/>
      <c r="Q178" s="31"/>
      <c r="R178" s="31"/>
      <c r="S178" s="31"/>
      <c r="T178" s="31"/>
      <c r="U178" s="31"/>
      <c r="V178" s="31"/>
      <c r="W178" s="31"/>
      <c r="X178" s="31"/>
      <c r="Y178" s="31"/>
      <c r="Z178" s="31"/>
      <c r="AA178" s="31"/>
      <c r="AB178" s="32"/>
      <c r="AC178" s="33"/>
      <c r="AD178" s="33"/>
      <c r="AE178" s="34"/>
      <c r="AF178" s="33"/>
      <c r="AG178" s="31"/>
      <c r="AH178" s="31"/>
      <c r="AI178" s="31"/>
      <c r="AJ178" s="31"/>
      <c r="AK178" s="31"/>
      <c r="AL178" s="31"/>
      <c r="AM178" s="31"/>
      <c r="AN178" s="31"/>
      <c r="AO178" s="32"/>
      <c r="AP178" s="35"/>
    </row>
    <row r="179" spans="1:42" ht="45.75" customHeight="1">
      <c r="A179" s="272"/>
      <c r="B179" s="25" t="s">
        <v>185</v>
      </c>
      <c r="C179" s="23" t="s">
        <v>33</v>
      </c>
      <c r="D179" s="232" t="s">
        <v>34</v>
      </c>
      <c r="E179" s="218">
        <v>45047</v>
      </c>
      <c r="F179" s="149" t="s">
        <v>35</v>
      </c>
      <c r="G179" s="153" t="s">
        <v>35</v>
      </c>
      <c r="H179" s="153" t="s">
        <v>35</v>
      </c>
      <c r="I179" s="455" t="s">
        <v>36</v>
      </c>
      <c r="J179" s="161">
        <v>27500</v>
      </c>
      <c r="K179" s="141">
        <f t="shared" si="15"/>
        <v>27500</v>
      </c>
      <c r="L179" s="472"/>
      <c r="M179" s="93"/>
      <c r="N179" s="30"/>
      <c r="O179" s="31"/>
      <c r="P179" s="31"/>
      <c r="Q179" s="31"/>
      <c r="R179" s="31"/>
      <c r="S179" s="31"/>
      <c r="T179" s="31"/>
      <c r="U179" s="31"/>
      <c r="V179" s="31"/>
      <c r="W179" s="31"/>
      <c r="X179" s="31"/>
      <c r="Y179" s="31"/>
      <c r="Z179" s="31"/>
      <c r="AA179" s="31"/>
      <c r="AB179" s="32"/>
      <c r="AC179" s="33"/>
      <c r="AD179" s="33"/>
      <c r="AE179" s="34"/>
      <c r="AF179" s="33"/>
      <c r="AG179" s="31"/>
      <c r="AH179" s="31"/>
      <c r="AI179" s="31"/>
      <c r="AJ179" s="31"/>
      <c r="AK179" s="31"/>
      <c r="AL179" s="31"/>
      <c r="AM179" s="31"/>
      <c r="AN179" s="31"/>
      <c r="AO179" s="32"/>
      <c r="AP179" s="35"/>
    </row>
    <row r="180" spans="1:42" ht="45.75" customHeight="1">
      <c r="A180" s="272"/>
      <c r="B180" s="25" t="s">
        <v>186</v>
      </c>
      <c r="C180" s="23" t="s">
        <v>33</v>
      </c>
      <c r="D180" s="232" t="s">
        <v>34</v>
      </c>
      <c r="E180" s="218">
        <v>45139</v>
      </c>
      <c r="F180" s="149" t="s">
        <v>35</v>
      </c>
      <c r="G180" s="153" t="s">
        <v>35</v>
      </c>
      <c r="H180" s="153" t="s">
        <v>35</v>
      </c>
      <c r="I180" s="455" t="s">
        <v>36</v>
      </c>
      <c r="J180" s="161">
        <v>27500</v>
      </c>
      <c r="K180" s="141">
        <f t="shared" si="15"/>
        <v>27500</v>
      </c>
      <c r="L180" s="472"/>
      <c r="M180" s="93"/>
      <c r="N180" s="30"/>
      <c r="O180" s="31"/>
      <c r="P180" s="31"/>
      <c r="Q180" s="31"/>
      <c r="R180" s="31"/>
      <c r="S180" s="31"/>
      <c r="T180" s="31"/>
      <c r="U180" s="31"/>
      <c r="V180" s="31"/>
      <c r="W180" s="31"/>
      <c r="X180" s="31"/>
      <c r="Y180" s="31"/>
      <c r="Z180" s="31"/>
      <c r="AA180" s="31"/>
      <c r="AB180" s="32"/>
      <c r="AC180" s="33"/>
      <c r="AD180" s="33"/>
      <c r="AE180" s="34"/>
      <c r="AF180" s="33"/>
      <c r="AG180" s="31"/>
      <c r="AH180" s="31"/>
      <c r="AI180" s="31"/>
      <c r="AJ180" s="31"/>
      <c r="AK180" s="31"/>
      <c r="AL180" s="31"/>
      <c r="AM180" s="31"/>
      <c r="AN180" s="31"/>
      <c r="AO180" s="32"/>
      <c r="AP180" s="35"/>
    </row>
    <row r="181" spans="1:42" ht="45.75" customHeight="1">
      <c r="A181" s="272"/>
      <c r="B181" s="24" t="s">
        <v>187</v>
      </c>
      <c r="C181" s="23" t="s">
        <v>33</v>
      </c>
      <c r="D181" s="232" t="s">
        <v>34</v>
      </c>
      <c r="E181" s="218">
        <v>45200</v>
      </c>
      <c r="F181" s="149" t="s">
        <v>35</v>
      </c>
      <c r="G181" s="153" t="s">
        <v>35</v>
      </c>
      <c r="H181" s="153" t="s">
        <v>35</v>
      </c>
      <c r="I181" s="455" t="s">
        <v>36</v>
      </c>
      <c r="J181" s="161">
        <v>33000</v>
      </c>
      <c r="K181" s="141">
        <f t="shared" si="15"/>
        <v>33000</v>
      </c>
      <c r="L181" s="472"/>
      <c r="M181" s="93"/>
      <c r="N181" s="30"/>
      <c r="O181" s="31"/>
      <c r="P181" s="31"/>
      <c r="Q181" s="31"/>
      <c r="R181" s="31"/>
      <c r="S181" s="31"/>
      <c r="T181" s="31"/>
      <c r="U181" s="31"/>
      <c r="V181" s="31"/>
      <c r="W181" s="31"/>
      <c r="X181" s="31"/>
      <c r="Y181" s="31"/>
      <c r="Z181" s="31"/>
      <c r="AA181" s="31"/>
      <c r="AB181" s="32"/>
      <c r="AC181" s="33"/>
      <c r="AD181" s="33"/>
      <c r="AE181" s="34"/>
      <c r="AF181" s="33"/>
      <c r="AG181" s="31"/>
      <c r="AH181" s="31"/>
      <c r="AI181" s="31"/>
      <c r="AJ181" s="31"/>
      <c r="AK181" s="31"/>
      <c r="AL181" s="31"/>
      <c r="AM181" s="31"/>
      <c r="AN181" s="31"/>
      <c r="AO181" s="32"/>
      <c r="AP181" s="35"/>
    </row>
    <row r="182" spans="1:42" ht="45.75" customHeight="1">
      <c r="A182" s="272"/>
      <c r="B182" s="24" t="s">
        <v>188</v>
      </c>
      <c r="C182" s="23" t="s">
        <v>33</v>
      </c>
      <c r="D182" s="232" t="s">
        <v>34</v>
      </c>
      <c r="E182" s="153">
        <v>45139</v>
      </c>
      <c r="F182" s="149" t="s">
        <v>35</v>
      </c>
      <c r="G182" s="153" t="s">
        <v>35</v>
      </c>
      <c r="H182" s="153" t="s">
        <v>35</v>
      </c>
      <c r="I182" s="455" t="s">
        <v>36</v>
      </c>
      <c r="J182" s="161">
        <v>33000</v>
      </c>
      <c r="K182" s="141">
        <f t="shared" si="15"/>
        <v>33000</v>
      </c>
      <c r="L182" s="472"/>
      <c r="M182" s="93"/>
      <c r="N182" s="30"/>
      <c r="O182" s="31"/>
      <c r="P182" s="31"/>
      <c r="Q182" s="31"/>
      <c r="R182" s="31"/>
      <c r="S182" s="31"/>
      <c r="T182" s="31"/>
      <c r="U182" s="31"/>
      <c r="V182" s="31"/>
      <c r="W182" s="31"/>
      <c r="X182" s="31"/>
      <c r="Y182" s="31"/>
      <c r="Z182" s="31"/>
      <c r="AA182" s="31"/>
      <c r="AB182" s="32"/>
      <c r="AC182" s="33"/>
      <c r="AD182" s="33"/>
      <c r="AE182" s="34"/>
      <c r="AF182" s="33"/>
      <c r="AG182" s="31"/>
      <c r="AH182" s="31"/>
      <c r="AI182" s="31"/>
      <c r="AJ182" s="31"/>
      <c r="AK182" s="31"/>
      <c r="AL182" s="31"/>
      <c r="AM182" s="31"/>
      <c r="AN182" s="31"/>
      <c r="AO182" s="32"/>
      <c r="AP182" s="35"/>
    </row>
    <row r="183" spans="1:42" ht="45.75" customHeight="1">
      <c r="A183" s="272"/>
      <c r="B183" s="24" t="s">
        <v>189</v>
      </c>
      <c r="C183" s="23" t="s">
        <v>33</v>
      </c>
      <c r="D183" s="232" t="s">
        <v>34</v>
      </c>
      <c r="E183" s="153">
        <v>45078</v>
      </c>
      <c r="F183" s="149" t="s">
        <v>35</v>
      </c>
      <c r="G183" s="153" t="s">
        <v>35</v>
      </c>
      <c r="H183" s="153" t="s">
        <v>35</v>
      </c>
      <c r="I183" s="455" t="s">
        <v>36</v>
      </c>
      <c r="J183" s="161">
        <v>33000</v>
      </c>
      <c r="K183" s="141">
        <f t="shared" si="15"/>
        <v>33000</v>
      </c>
      <c r="L183" s="472"/>
      <c r="M183" s="93"/>
      <c r="N183" s="30"/>
      <c r="O183" s="31"/>
      <c r="P183" s="31"/>
      <c r="Q183" s="31"/>
      <c r="R183" s="31"/>
      <c r="S183" s="31"/>
      <c r="T183" s="31"/>
      <c r="U183" s="31"/>
      <c r="V183" s="31"/>
      <c r="W183" s="31"/>
      <c r="X183" s="31"/>
      <c r="Y183" s="31"/>
      <c r="Z183" s="31"/>
      <c r="AA183" s="31"/>
      <c r="AB183" s="32"/>
      <c r="AC183" s="33"/>
      <c r="AD183" s="33"/>
      <c r="AE183" s="34"/>
      <c r="AF183" s="33"/>
      <c r="AG183" s="31"/>
      <c r="AH183" s="31"/>
      <c r="AI183" s="31"/>
      <c r="AJ183" s="31"/>
      <c r="AK183" s="31"/>
      <c r="AL183" s="31"/>
      <c r="AM183" s="31"/>
      <c r="AN183" s="31"/>
      <c r="AO183" s="32"/>
      <c r="AP183" s="35"/>
    </row>
    <row r="184" spans="1:42" ht="45.75" customHeight="1">
      <c r="A184" s="272"/>
      <c r="B184" s="24" t="s">
        <v>190</v>
      </c>
      <c r="C184" s="23" t="s">
        <v>33</v>
      </c>
      <c r="D184" s="232" t="s">
        <v>34</v>
      </c>
      <c r="E184" s="153">
        <v>44986</v>
      </c>
      <c r="F184" s="149" t="s">
        <v>35</v>
      </c>
      <c r="G184" s="153" t="s">
        <v>35</v>
      </c>
      <c r="H184" s="153" t="s">
        <v>35</v>
      </c>
      <c r="I184" s="455" t="s">
        <v>36</v>
      </c>
      <c r="J184" s="161">
        <v>33000</v>
      </c>
      <c r="K184" s="141">
        <f t="shared" si="15"/>
        <v>33000</v>
      </c>
      <c r="L184" s="472"/>
      <c r="M184" s="93"/>
      <c r="N184" s="30"/>
      <c r="O184" s="31"/>
      <c r="P184" s="31"/>
      <c r="Q184" s="31"/>
      <c r="R184" s="31"/>
      <c r="S184" s="31"/>
      <c r="T184" s="31"/>
      <c r="U184" s="31"/>
      <c r="V184" s="31"/>
      <c r="W184" s="31"/>
      <c r="X184" s="31"/>
      <c r="Y184" s="31"/>
      <c r="Z184" s="31"/>
      <c r="AA184" s="31"/>
      <c r="AB184" s="32"/>
      <c r="AC184" s="33"/>
      <c r="AD184" s="33"/>
      <c r="AE184" s="34"/>
      <c r="AF184" s="33"/>
      <c r="AG184" s="31"/>
      <c r="AH184" s="31"/>
      <c r="AI184" s="31"/>
      <c r="AJ184" s="31"/>
      <c r="AK184" s="31"/>
      <c r="AL184" s="31"/>
      <c r="AM184" s="31"/>
      <c r="AN184" s="31"/>
      <c r="AO184" s="32"/>
      <c r="AP184" s="35"/>
    </row>
    <row r="185" spans="1:42" ht="45.75" customHeight="1">
      <c r="A185" s="272"/>
      <c r="B185" s="24" t="s">
        <v>191</v>
      </c>
      <c r="C185" s="23" t="s">
        <v>33</v>
      </c>
      <c r="D185" s="232" t="s">
        <v>34</v>
      </c>
      <c r="E185" s="153">
        <v>44986</v>
      </c>
      <c r="F185" s="149" t="s">
        <v>35</v>
      </c>
      <c r="G185" s="153" t="s">
        <v>35</v>
      </c>
      <c r="H185" s="153" t="s">
        <v>35</v>
      </c>
      <c r="I185" s="455" t="s">
        <v>36</v>
      </c>
      <c r="J185" s="161">
        <v>32000</v>
      </c>
      <c r="K185" s="141">
        <f t="shared" si="15"/>
        <v>32000</v>
      </c>
      <c r="L185" s="472"/>
      <c r="M185" s="93"/>
      <c r="N185" s="30"/>
      <c r="O185" s="31"/>
      <c r="P185" s="31"/>
      <c r="Q185" s="31"/>
      <c r="R185" s="31"/>
      <c r="S185" s="31"/>
      <c r="T185" s="31"/>
      <c r="U185" s="31"/>
      <c r="V185" s="31"/>
      <c r="W185" s="31"/>
      <c r="X185" s="31"/>
      <c r="Y185" s="31"/>
      <c r="Z185" s="31"/>
      <c r="AA185" s="31"/>
      <c r="AB185" s="32"/>
      <c r="AC185" s="33"/>
      <c r="AD185" s="33"/>
      <c r="AE185" s="34"/>
      <c r="AF185" s="33"/>
      <c r="AG185" s="31"/>
      <c r="AH185" s="31"/>
      <c r="AI185" s="31"/>
      <c r="AJ185" s="31"/>
      <c r="AK185" s="31"/>
      <c r="AL185" s="31"/>
      <c r="AM185" s="31"/>
      <c r="AN185" s="31"/>
      <c r="AO185" s="32"/>
      <c r="AP185" s="35"/>
    </row>
    <row r="186" spans="1:42" ht="45.75" customHeight="1">
      <c r="A186" s="272"/>
      <c r="B186" s="24" t="s">
        <v>192</v>
      </c>
      <c r="C186" s="23" t="s">
        <v>33</v>
      </c>
      <c r="D186" s="232" t="s">
        <v>34</v>
      </c>
      <c r="E186" s="173">
        <v>45170</v>
      </c>
      <c r="F186" s="149" t="s">
        <v>35</v>
      </c>
      <c r="G186" s="153" t="s">
        <v>35</v>
      </c>
      <c r="H186" s="153" t="s">
        <v>35</v>
      </c>
      <c r="I186" s="455" t="s">
        <v>36</v>
      </c>
      <c r="J186" s="161">
        <v>32000</v>
      </c>
      <c r="K186" s="141">
        <f t="shared" si="15"/>
        <v>32000</v>
      </c>
      <c r="L186" s="472"/>
      <c r="M186" s="93"/>
      <c r="N186" s="30"/>
      <c r="O186" s="31"/>
      <c r="P186" s="31"/>
      <c r="Q186" s="31"/>
      <c r="R186" s="31"/>
      <c r="S186" s="31"/>
      <c r="T186" s="31"/>
      <c r="U186" s="31"/>
      <c r="V186" s="31"/>
      <c r="W186" s="31"/>
      <c r="X186" s="31"/>
      <c r="Y186" s="31"/>
      <c r="Z186" s="31"/>
      <c r="AA186" s="31"/>
      <c r="AB186" s="32"/>
      <c r="AC186" s="33"/>
      <c r="AD186" s="33"/>
      <c r="AE186" s="34"/>
      <c r="AF186" s="33"/>
      <c r="AG186" s="31"/>
      <c r="AH186" s="31"/>
      <c r="AI186" s="31"/>
      <c r="AJ186" s="31"/>
      <c r="AK186" s="31"/>
      <c r="AL186" s="31"/>
      <c r="AM186" s="31"/>
      <c r="AN186" s="31"/>
      <c r="AO186" s="32"/>
      <c r="AP186" s="35"/>
    </row>
    <row r="187" spans="1:42" ht="45.75" customHeight="1">
      <c r="A187" s="272"/>
      <c r="B187" s="24" t="s">
        <v>193</v>
      </c>
      <c r="C187" s="23" t="s">
        <v>33</v>
      </c>
      <c r="D187" s="232" t="s">
        <v>34</v>
      </c>
      <c r="E187" s="173">
        <v>45139</v>
      </c>
      <c r="F187" s="149" t="s">
        <v>35</v>
      </c>
      <c r="G187" s="153" t="s">
        <v>35</v>
      </c>
      <c r="H187" s="153" t="s">
        <v>35</v>
      </c>
      <c r="I187" s="455" t="s">
        <v>36</v>
      </c>
      <c r="J187" s="161">
        <v>32000</v>
      </c>
      <c r="K187" s="141">
        <f t="shared" si="15"/>
        <v>32000</v>
      </c>
      <c r="L187" s="472"/>
      <c r="M187" s="93"/>
      <c r="N187" s="30"/>
      <c r="O187" s="31"/>
      <c r="P187" s="31"/>
      <c r="Q187" s="31"/>
      <c r="R187" s="31"/>
      <c r="S187" s="31"/>
      <c r="T187" s="31"/>
      <c r="U187" s="31"/>
      <c r="V187" s="31"/>
      <c r="W187" s="31"/>
      <c r="X187" s="31"/>
      <c r="Y187" s="31"/>
      <c r="Z187" s="31"/>
      <c r="AA187" s="31"/>
      <c r="AB187" s="32"/>
      <c r="AC187" s="33"/>
      <c r="AD187" s="33"/>
      <c r="AE187" s="34"/>
      <c r="AF187" s="33"/>
      <c r="AG187" s="31"/>
      <c r="AH187" s="31"/>
      <c r="AI187" s="31"/>
      <c r="AJ187" s="31"/>
      <c r="AK187" s="31"/>
      <c r="AL187" s="31"/>
      <c r="AM187" s="31"/>
      <c r="AN187" s="31"/>
      <c r="AO187" s="32"/>
      <c r="AP187" s="35"/>
    </row>
    <row r="188" spans="1:42" ht="45.75" customHeight="1">
      <c r="A188" s="272"/>
      <c r="B188" s="24" t="s">
        <v>194</v>
      </c>
      <c r="C188" s="23" t="s">
        <v>33</v>
      </c>
      <c r="D188" s="232" t="s">
        <v>34</v>
      </c>
      <c r="E188" s="149" t="s">
        <v>195</v>
      </c>
      <c r="F188" s="149" t="s">
        <v>35</v>
      </c>
      <c r="G188" s="153" t="s">
        <v>35</v>
      </c>
      <c r="H188" s="153" t="s">
        <v>35</v>
      </c>
      <c r="I188" s="455" t="s">
        <v>36</v>
      </c>
      <c r="J188" s="161">
        <v>132000</v>
      </c>
      <c r="K188" s="141">
        <f t="shared" si="15"/>
        <v>132000</v>
      </c>
      <c r="L188" s="472"/>
      <c r="M188" s="93"/>
      <c r="N188" s="299"/>
      <c r="O188" s="300"/>
      <c r="P188" s="300"/>
      <c r="Q188" s="300"/>
      <c r="R188" s="300"/>
      <c r="S188" s="300"/>
      <c r="T188" s="300"/>
      <c r="U188" s="300"/>
      <c r="V188" s="300"/>
      <c r="W188" s="300"/>
      <c r="X188" s="300"/>
      <c r="Y188" s="300"/>
      <c r="Z188" s="300"/>
      <c r="AA188" s="300"/>
      <c r="AB188" s="32"/>
      <c r="AC188" s="301"/>
      <c r="AD188" s="301"/>
      <c r="AE188" s="34"/>
      <c r="AF188" s="301"/>
      <c r="AG188" s="300"/>
      <c r="AH188" s="300"/>
      <c r="AI188" s="300"/>
      <c r="AJ188" s="300"/>
      <c r="AK188" s="300"/>
      <c r="AL188" s="300"/>
      <c r="AM188" s="300"/>
      <c r="AN188" s="300"/>
      <c r="AO188" s="32"/>
      <c r="AP188" s="35"/>
    </row>
    <row r="189" spans="1:42" ht="45.75" customHeight="1">
      <c r="A189" s="272"/>
      <c r="B189" s="24" t="s">
        <v>196</v>
      </c>
      <c r="C189" s="23" t="s">
        <v>33</v>
      </c>
      <c r="D189" s="232" t="s">
        <v>34</v>
      </c>
      <c r="E189" s="153">
        <v>45139</v>
      </c>
      <c r="F189" s="149" t="s">
        <v>35</v>
      </c>
      <c r="G189" s="153" t="s">
        <v>35</v>
      </c>
      <c r="H189" s="153" t="s">
        <v>35</v>
      </c>
      <c r="I189" s="455" t="s">
        <v>36</v>
      </c>
      <c r="J189" s="161">
        <v>33000</v>
      </c>
      <c r="K189" s="141">
        <f t="shared" si="15"/>
        <v>33000</v>
      </c>
      <c r="L189" s="472"/>
      <c r="M189" s="93"/>
      <c r="N189" s="299"/>
      <c r="O189" s="300"/>
      <c r="P189" s="300"/>
      <c r="Q189" s="300"/>
      <c r="R189" s="300"/>
      <c r="S189" s="300"/>
      <c r="T189" s="300"/>
      <c r="U189" s="300"/>
      <c r="V189" s="300"/>
      <c r="W189" s="300"/>
      <c r="X189" s="300"/>
      <c r="Y189" s="300"/>
      <c r="Z189" s="300"/>
      <c r="AA189" s="300"/>
      <c r="AB189" s="32"/>
      <c r="AC189" s="301"/>
      <c r="AD189" s="301"/>
      <c r="AE189" s="34"/>
      <c r="AF189" s="301"/>
      <c r="AG189" s="300"/>
      <c r="AH189" s="300"/>
      <c r="AI189" s="300"/>
      <c r="AJ189" s="300"/>
      <c r="AK189" s="300"/>
      <c r="AL189" s="300"/>
      <c r="AM189" s="300"/>
      <c r="AN189" s="300"/>
      <c r="AO189" s="32"/>
      <c r="AP189" s="35"/>
    </row>
    <row r="190" spans="1:42" ht="45.75" customHeight="1">
      <c r="A190" s="272"/>
      <c r="B190" s="24" t="s">
        <v>197</v>
      </c>
      <c r="C190" s="23" t="s">
        <v>33</v>
      </c>
      <c r="D190" s="232" t="s">
        <v>34</v>
      </c>
      <c r="E190" s="153">
        <v>45139</v>
      </c>
      <c r="F190" s="149" t="s">
        <v>35</v>
      </c>
      <c r="G190" s="153" t="s">
        <v>35</v>
      </c>
      <c r="H190" s="153" t="s">
        <v>35</v>
      </c>
      <c r="I190" s="455" t="s">
        <v>36</v>
      </c>
      <c r="J190" s="161">
        <v>57750</v>
      </c>
      <c r="K190" s="141">
        <f t="shared" si="15"/>
        <v>57750</v>
      </c>
      <c r="L190" s="472"/>
      <c r="M190" s="93"/>
      <c r="N190" s="299"/>
      <c r="O190" s="300"/>
      <c r="P190" s="300"/>
      <c r="Q190" s="300"/>
      <c r="R190" s="300"/>
      <c r="S190" s="300"/>
      <c r="T190" s="300"/>
      <c r="U190" s="300"/>
      <c r="V190" s="300"/>
      <c r="W190" s="300"/>
      <c r="X190" s="300"/>
      <c r="Y190" s="300"/>
      <c r="Z190" s="300"/>
      <c r="AA190" s="300"/>
      <c r="AB190" s="32"/>
      <c r="AC190" s="301"/>
      <c r="AD190" s="301"/>
      <c r="AE190" s="34"/>
      <c r="AF190" s="301"/>
      <c r="AG190" s="300"/>
      <c r="AH190" s="300"/>
      <c r="AI190" s="300"/>
      <c r="AJ190" s="300"/>
      <c r="AK190" s="300"/>
      <c r="AL190" s="300"/>
      <c r="AM190" s="300"/>
      <c r="AN190" s="300"/>
      <c r="AO190" s="32"/>
      <c r="AP190" s="35"/>
    </row>
    <row r="191" spans="1:42" ht="45.75" customHeight="1">
      <c r="A191" s="272"/>
      <c r="B191" s="24" t="s">
        <v>341</v>
      </c>
      <c r="C191" s="23" t="s">
        <v>33</v>
      </c>
      <c r="D191" s="232" t="s">
        <v>34</v>
      </c>
      <c r="E191" s="153">
        <v>45261</v>
      </c>
      <c r="F191" s="149" t="s">
        <v>35</v>
      </c>
      <c r="G191" s="153" t="s">
        <v>35</v>
      </c>
      <c r="H191" s="153" t="s">
        <v>35</v>
      </c>
      <c r="I191" s="455" t="s">
        <v>36</v>
      </c>
      <c r="J191" s="161">
        <v>115200</v>
      </c>
      <c r="K191" s="141">
        <f t="shared" si="15"/>
        <v>115200</v>
      </c>
      <c r="L191" s="472"/>
      <c r="M191" s="93"/>
      <c r="N191" s="30"/>
      <c r="O191" s="31"/>
      <c r="P191" s="31"/>
      <c r="Q191" s="31"/>
      <c r="R191" s="31"/>
      <c r="S191" s="31"/>
      <c r="T191" s="31"/>
      <c r="U191" s="31"/>
      <c r="V191" s="31"/>
      <c r="W191" s="31"/>
      <c r="X191" s="31"/>
      <c r="Y191" s="31"/>
      <c r="Z191" s="31"/>
      <c r="AA191" s="31"/>
      <c r="AB191" s="32"/>
      <c r="AC191" s="33"/>
      <c r="AD191" s="33"/>
      <c r="AE191" s="34"/>
      <c r="AF191" s="33"/>
      <c r="AG191" s="31"/>
      <c r="AH191" s="31"/>
      <c r="AI191" s="31"/>
      <c r="AJ191" s="31"/>
      <c r="AK191" s="31"/>
      <c r="AL191" s="31"/>
      <c r="AM191" s="31"/>
      <c r="AN191" s="31"/>
      <c r="AO191" s="32"/>
      <c r="AP191" s="35"/>
    </row>
    <row r="192" spans="1:42" ht="45.75" customHeight="1">
      <c r="A192" s="272"/>
      <c r="B192" s="24" t="s">
        <v>346</v>
      </c>
      <c r="C192" s="23" t="s">
        <v>33</v>
      </c>
      <c r="D192" s="232" t="s">
        <v>34</v>
      </c>
      <c r="E192" s="153">
        <v>45047</v>
      </c>
      <c r="F192" s="149" t="s">
        <v>35</v>
      </c>
      <c r="G192" s="153" t="s">
        <v>35</v>
      </c>
      <c r="H192" s="153" t="s">
        <v>35</v>
      </c>
      <c r="I192" s="455" t="s">
        <v>36</v>
      </c>
      <c r="J192" s="161">
        <v>59800</v>
      </c>
      <c r="K192" s="141">
        <f t="shared" si="15"/>
        <v>59800</v>
      </c>
      <c r="L192" s="472"/>
      <c r="M192" s="93"/>
      <c r="N192" s="30"/>
      <c r="O192" s="31"/>
      <c r="P192" s="31"/>
      <c r="Q192" s="31"/>
      <c r="R192" s="31"/>
      <c r="S192" s="31"/>
      <c r="T192" s="31"/>
      <c r="U192" s="31"/>
      <c r="V192" s="31"/>
      <c r="W192" s="31"/>
      <c r="X192" s="31"/>
      <c r="Y192" s="31"/>
      <c r="Z192" s="31"/>
      <c r="AA192" s="31"/>
      <c r="AB192" s="32"/>
      <c r="AC192" s="33"/>
      <c r="AD192" s="33"/>
      <c r="AE192" s="34"/>
      <c r="AF192" s="33"/>
      <c r="AG192" s="31"/>
      <c r="AH192" s="31"/>
      <c r="AI192" s="31"/>
      <c r="AJ192" s="31"/>
      <c r="AK192" s="31"/>
      <c r="AL192" s="31"/>
      <c r="AM192" s="31"/>
      <c r="AN192" s="31"/>
      <c r="AO192" s="32"/>
      <c r="AP192" s="35"/>
    </row>
    <row r="193" spans="1:42" ht="45.75" customHeight="1">
      <c r="A193" s="272"/>
      <c r="B193" s="24" t="s">
        <v>342</v>
      </c>
      <c r="C193" s="23" t="s">
        <v>33</v>
      </c>
      <c r="D193" s="232" t="s">
        <v>34</v>
      </c>
      <c r="E193" s="153">
        <v>45261</v>
      </c>
      <c r="F193" s="149" t="s">
        <v>35</v>
      </c>
      <c r="G193" s="153" t="s">
        <v>35</v>
      </c>
      <c r="H193" s="153" t="s">
        <v>35</v>
      </c>
      <c r="I193" s="455" t="s">
        <v>36</v>
      </c>
      <c r="J193" s="161">
        <v>129600</v>
      </c>
      <c r="K193" s="141">
        <f t="shared" si="15"/>
        <v>129600</v>
      </c>
      <c r="L193" s="472"/>
      <c r="M193" s="93"/>
      <c r="N193" s="30"/>
      <c r="O193" s="31"/>
      <c r="P193" s="31"/>
      <c r="Q193" s="31"/>
      <c r="R193" s="31"/>
      <c r="S193" s="31"/>
      <c r="T193" s="31"/>
      <c r="U193" s="31"/>
      <c r="V193" s="31"/>
      <c r="W193" s="31"/>
      <c r="X193" s="31"/>
      <c r="Y193" s="31"/>
      <c r="Z193" s="31"/>
      <c r="AA193" s="31"/>
      <c r="AB193" s="32"/>
      <c r="AC193" s="33"/>
      <c r="AD193" s="33"/>
      <c r="AE193" s="34"/>
      <c r="AF193" s="33"/>
      <c r="AG193" s="31"/>
      <c r="AH193" s="31"/>
      <c r="AI193" s="31"/>
      <c r="AJ193" s="31"/>
      <c r="AK193" s="31"/>
      <c r="AL193" s="31"/>
      <c r="AM193" s="31"/>
      <c r="AN193" s="31"/>
      <c r="AO193" s="32"/>
      <c r="AP193" s="35"/>
    </row>
    <row r="194" spans="1:42" ht="45.75" customHeight="1">
      <c r="A194" s="272"/>
      <c r="B194" s="24" t="s">
        <v>198</v>
      </c>
      <c r="C194" s="38" t="s">
        <v>40</v>
      </c>
      <c r="D194" s="163" t="s">
        <v>34</v>
      </c>
      <c r="E194" s="164">
        <v>45017</v>
      </c>
      <c r="F194" s="151" t="s">
        <v>35</v>
      </c>
      <c r="G194" s="151" t="s">
        <v>35</v>
      </c>
      <c r="H194" s="151" t="s">
        <v>35</v>
      </c>
      <c r="I194" s="453" t="s">
        <v>36</v>
      </c>
      <c r="J194" s="141">
        <v>216000</v>
      </c>
      <c r="K194" s="141">
        <f t="shared" si="15"/>
        <v>216000</v>
      </c>
      <c r="L194" s="472"/>
      <c r="M194" s="93"/>
      <c r="N194" s="30"/>
      <c r="O194" s="31"/>
      <c r="P194" s="31"/>
      <c r="Q194" s="31"/>
      <c r="R194" s="31"/>
      <c r="S194" s="31"/>
      <c r="T194" s="31"/>
      <c r="U194" s="31"/>
      <c r="V194" s="31"/>
      <c r="W194" s="31"/>
      <c r="X194" s="31"/>
      <c r="Y194" s="31"/>
      <c r="Z194" s="31"/>
      <c r="AA194" s="31"/>
      <c r="AB194" s="32"/>
      <c r="AC194" s="33"/>
      <c r="AD194" s="33"/>
      <c r="AE194" s="34"/>
      <c r="AF194" s="33"/>
      <c r="AG194" s="31"/>
      <c r="AH194" s="31"/>
      <c r="AI194" s="31"/>
      <c r="AJ194" s="31"/>
      <c r="AK194" s="31"/>
      <c r="AL194" s="31"/>
      <c r="AM194" s="31"/>
      <c r="AN194" s="31"/>
      <c r="AO194" s="32"/>
      <c r="AP194" s="35"/>
    </row>
    <row r="195" spans="1:42" ht="45.75" customHeight="1">
      <c r="A195" s="272"/>
      <c r="B195" s="24" t="s">
        <v>199</v>
      </c>
      <c r="C195" s="38" t="s">
        <v>40</v>
      </c>
      <c r="D195" s="163" t="s">
        <v>34</v>
      </c>
      <c r="E195" s="164">
        <v>45017</v>
      </c>
      <c r="F195" s="151" t="s">
        <v>35</v>
      </c>
      <c r="G195" s="151" t="s">
        <v>35</v>
      </c>
      <c r="H195" s="151" t="s">
        <v>35</v>
      </c>
      <c r="I195" s="453" t="s">
        <v>36</v>
      </c>
      <c r="J195" s="141">
        <v>119600</v>
      </c>
      <c r="K195" s="141">
        <f t="shared" si="15"/>
        <v>119600</v>
      </c>
      <c r="L195" s="472"/>
      <c r="M195" s="93"/>
      <c r="N195" s="30"/>
      <c r="O195" s="31"/>
      <c r="P195" s="31"/>
      <c r="Q195" s="31"/>
      <c r="R195" s="31"/>
      <c r="S195" s="31"/>
      <c r="T195" s="31"/>
      <c r="U195" s="31"/>
      <c r="V195" s="31"/>
      <c r="W195" s="31"/>
      <c r="X195" s="31"/>
      <c r="Y195" s="31"/>
      <c r="Z195" s="31"/>
      <c r="AA195" s="31"/>
      <c r="AB195" s="32"/>
      <c r="AC195" s="33"/>
      <c r="AD195" s="33"/>
      <c r="AE195" s="34"/>
      <c r="AF195" s="33"/>
      <c r="AG195" s="31"/>
      <c r="AH195" s="31"/>
      <c r="AI195" s="31"/>
      <c r="AJ195" s="31"/>
      <c r="AK195" s="31"/>
      <c r="AL195" s="31"/>
      <c r="AM195" s="31"/>
      <c r="AN195" s="31"/>
      <c r="AO195" s="32"/>
      <c r="AP195" s="35"/>
    </row>
    <row r="196" spans="1:42" ht="45.75" customHeight="1">
      <c r="A196" s="273"/>
      <c r="B196" s="58" t="s">
        <v>200</v>
      </c>
      <c r="C196" s="38" t="s">
        <v>40</v>
      </c>
      <c r="D196" s="163" t="s">
        <v>34</v>
      </c>
      <c r="E196" s="164">
        <v>45017</v>
      </c>
      <c r="F196" s="151" t="s">
        <v>35</v>
      </c>
      <c r="G196" s="151" t="s">
        <v>35</v>
      </c>
      <c r="H196" s="151" t="s">
        <v>35</v>
      </c>
      <c r="I196" s="453" t="s">
        <v>36</v>
      </c>
      <c r="J196" s="141">
        <v>209300</v>
      </c>
      <c r="K196" s="141">
        <f t="shared" si="15"/>
        <v>209300</v>
      </c>
      <c r="L196" s="472"/>
      <c r="M196" s="93"/>
      <c r="N196" s="30"/>
      <c r="O196" s="31"/>
      <c r="P196" s="31"/>
      <c r="Q196" s="31"/>
      <c r="R196" s="31"/>
      <c r="S196" s="31"/>
      <c r="T196" s="31"/>
      <c r="U196" s="31"/>
      <c r="V196" s="31"/>
      <c r="W196" s="31"/>
      <c r="X196" s="31"/>
      <c r="Y196" s="31"/>
      <c r="Z196" s="31"/>
      <c r="AA196" s="31"/>
      <c r="AB196" s="32"/>
      <c r="AC196" s="33"/>
      <c r="AD196" s="33"/>
      <c r="AE196" s="34"/>
      <c r="AF196" s="33"/>
      <c r="AG196" s="31"/>
      <c r="AH196" s="31"/>
      <c r="AI196" s="31"/>
      <c r="AJ196" s="31"/>
      <c r="AK196" s="31"/>
      <c r="AL196" s="31"/>
      <c r="AM196" s="31"/>
      <c r="AN196" s="31"/>
      <c r="AO196" s="32"/>
      <c r="AP196" s="35"/>
    </row>
    <row r="197" spans="1:42" ht="45.75" customHeight="1">
      <c r="A197" s="272"/>
      <c r="B197" s="24" t="s">
        <v>201</v>
      </c>
      <c r="C197" s="38" t="s">
        <v>40</v>
      </c>
      <c r="D197" s="163" t="s">
        <v>34</v>
      </c>
      <c r="E197" s="164">
        <v>45017</v>
      </c>
      <c r="F197" s="151" t="s">
        <v>35</v>
      </c>
      <c r="G197" s="151" t="s">
        <v>35</v>
      </c>
      <c r="H197" s="151" t="s">
        <v>35</v>
      </c>
      <c r="I197" s="453" t="s">
        <v>36</v>
      </c>
      <c r="J197" s="141">
        <v>227500</v>
      </c>
      <c r="K197" s="141">
        <f t="shared" si="15"/>
        <v>227500</v>
      </c>
      <c r="L197" s="472"/>
      <c r="M197" s="93"/>
      <c r="N197" s="30"/>
      <c r="O197" s="31"/>
      <c r="P197" s="31"/>
      <c r="Q197" s="31"/>
      <c r="R197" s="31"/>
      <c r="S197" s="31"/>
      <c r="T197" s="31"/>
      <c r="U197" s="31"/>
      <c r="V197" s="31"/>
      <c r="W197" s="31"/>
      <c r="X197" s="31"/>
      <c r="Y197" s="31"/>
      <c r="Z197" s="31"/>
      <c r="AA197" s="31"/>
      <c r="AB197" s="32"/>
      <c r="AC197" s="33"/>
      <c r="AD197" s="33"/>
      <c r="AE197" s="34"/>
      <c r="AF197" s="33"/>
      <c r="AG197" s="31"/>
      <c r="AH197" s="31"/>
      <c r="AI197" s="31"/>
      <c r="AJ197" s="31"/>
      <c r="AK197" s="31"/>
      <c r="AL197" s="31"/>
      <c r="AM197" s="31"/>
      <c r="AN197" s="31"/>
      <c r="AO197" s="32"/>
      <c r="AP197" s="35"/>
    </row>
    <row r="198" spans="1:42" ht="45.75" customHeight="1">
      <c r="A198" s="272"/>
      <c r="B198" s="24" t="s">
        <v>202</v>
      </c>
      <c r="C198" s="38" t="s">
        <v>40</v>
      </c>
      <c r="D198" s="163" t="s">
        <v>34</v>
      </c>
      <c r="E198" s="164">
        <v>45017</v>
      </c>
      <c r="F198" s="151" t="s">
        <v>35</v>
      </c>
      <c r="G198" s="151" t="s">
        <v>35</v>
      </c>
      <c r="H198" s="151" t="s">
        <v>35</v>
      </c>
      <c r="I198" s="453" t="s">
        <v>36</v>
      </c>
      <c r="J198" s="141">
        <v>161200</v>
      </c>
      <c r="K198" s="141">
        <f t="shared" si="15"/>
        <v>161200</v>
      </c>
      <c r="L198" s="472"/>
      <c r="M198" s="93"/>
      <c r="N198" s="30"/>
      <c r="O198" s="31"/>
      <c r="P198" s="31"/>
      <c r="Q198" s="31"/>
      <c r="R198" s="31"/>
      <c r="S198" s="31"/>
      <c r="T198" s="31"/>
      <c r="U198" s="31"/>
      <c r="V198" s="31"/>
      <c r="W198" s="31"/>
      <c r="X198" s="31"/>
      <c r="Y198" s="31"/>
      <c r="Z198" s="31"/>
      <c r="AA198" s="31"/>
      <c r="AB198" s="32"/>
      <c r="AC198" s="33"/>
      <c r="AD198" s="33"/>
      <c r="AE198" s="34"/>
      <c r="AF198" s="33"/>
      <c r="AG198" s="31"/>
      <c r="AH198" s="31"/>
      <c r="AI198" s="31"/>
      <c r="AJ198" s="31"/>
      <c r="AK198" s="31"/>
      <c r="AL198" s="31"/>
      <c r="AM198" s="31"/>
      <c r="AN198" s="31"/>
      <c r="AO198" s="32"/>
      <c r="AP198" s="35"/>
    </row>
    <row r="199" spans="1:42" ht="45.75" customHeight="1">
      <c r="A199" s="272"/>
      <c r="B199" s="24" t="s">
        <v>203</v>
      </c>
      <c r="C199" s="38" t="s">
        <v>40</v>
      </c>
      <c r="D199" s="163" t="s">
        <v>34</v>
      </c>
      <c r="E199" s="164">
        <v>45017</v>
      </c>
      <c r="F199" s="151" t="s">
        <v>35</v>
      </c>
      <c r="G199" s="151" t="s">
        <v>35</v>
      </c>
      <c r="H199" s="151" t="s">
        <v>35</v>
      </c>
      <c r="I199" s="453" t="s">
        <v>36</v>
      </c>
      <c r="J199" s="141">
        <v>256100</v>
      </c>
      <c r="K199" s="141">
        <f t="shared" si="15"/>
        <v>256100</v>
      </c>
      <c r="L199" s="472"/>
      <c r="M199" s="93"/>
      <c r="N199" s="30"/>
      <c r="O199" s="31"/>
      <c r="P199" s="31"/>
      <c r="Q199" s="31"/>
      <c r="R199" s="31"/>
      <c r="S199" s="31"/>
      <c r="T199" s="31"/>
      <c r="U199" s="31"/>
      <c r="V199" s="31"/>
      <c r="W199" s="31"/>
      <c r="X199" s="31"/>
      <c r="Y199" s="31"/>
      <c r="Z199" s="31"/>
      <c r="AA199" s="31"/>
      <c r="AB199" s="32"/>
      <c r="AC199" s="33"/>
      <c r="AD199" s="33"/>
      <c r="AE199" s="34"/>
      <c r="AF199" s="33"/>
      <c r="AG199" s="31"/>
      <c r="AH199" s="31"/>
      <c r="AI199" s="31"/>
      <c r="AJ199" s="31"/>
      <c r="AK199" s="31"/>
      <c r="AL199" s="31"/>
      <c r="AM199" s="31"/>
      <c r="AN199" s="31"/>
      <c r="AO199" s="32"/>
      <c r="AP199" s="35"/>
    </row>
    <row r="200" spans="1:42" ht="45.75" customHeight="1">
      <c r="A200" s="272"/>
      <c r="B200" s="24" t="s">
        <v>204</v>
      </c>
      <c r="C200" s="38" t="s">
        <v>40</v>
      </c>
      <c r="D200" s="163" t="s">
        <v>34</v>
      </c>
      <c r="E200" s="164">
        <v>45017</v>
      </c>
      <c r="F200" s="151" t="s">
        <v>35</v>
      </c>
      <c r="G200" s="151" t="s">
        <v>35</v>
      </c>
      <c r="H200" s="151" t="s">
        <v>35</v>
      </c>
      <c r="I200" s="453" t="s">
        <v>36</v>
      </c>
      <c r="J200" s="141">
        <v>104500</v>
      </c>
      <c r="K200" s="141">
        <f t="shared" si="15"/>
        <v>104500</v>
      </c>
      <c r="L200" s="472"/>
      <c r="M200" s="93"/>
      <c r="N200" s="30"/>
      <c r="O200" s="31"/>
      <c r="P200" s="31"/>
      <c r="Q200" s="31"/>
      <c r="R200" s="31"/>
      <c r="S200" s="31"/>
      <c r="T200" s="31"/>
      <c r="U200" s="31"/>
      <c r="V200" s="31"/>
      <c r="W200" s="31"/>
      <c r="X200" s="31"/>
      <c r="Y200" s="31"/>
      <c r="Z200" s="31"/>
      <c r="AA200" s="31"/>
      <c r="AB200" s="32"/>
      <c r="AC200" s="33"/>
      <c r="AD200" s="33"/>
      <c r="AE200" s="34"/>
      <c r="AF200" s="33"/>
      <c r="AG200" s="31"/>
      <c r="AH200" s="31"/>
      <c r="AI200" s="31"/>
      <c r="AJ200" s="31"/>
      <c r="AK200" s="31"/>
      <c r="AL200" s="31"/>
      <c r="AM200" s="31"/>
      <c r="AN200" s="31"/>
      <c r="AO200" s="32"/>
      <c r="AP200" s="35"/>
    </row>
    <row r="201" spans="1:42" ht="69.75" customHeight="1">
      <c r="A201" s="272"/>
      <c r="B201" s="24" t="s">
        <v>205</v>
      </c>
      <c r="C201" s="38" t="s">
        <v>40</v>
      </c>
      <c r="D201" s="163" t="s">
        <v>34</v>
      </c>
      <c r="E201" s="164">
        <v>45017</v>
      </c>
      <c r="F201" s="151" t="s">
        <v>35</v>
      </c>
      <c r="G201" s="151" t="s">
        <v>35</v>
      </c>
      <c r="H201" s="151" t="s">
        <v>35</v>
      </c>
      <c r="I201" s="453" t="s">
        <v>36</v>
      </c>
      <c r="J201" s="141">
        <v>65000</v>
      </c>
      <c r="K201" s="141">
        <f t="shared" si="15"/>
        <v>65000</v>
      </c>
      <c r="L201" s="472"/>
      <c r="M201" s="93"/>
      <c r="N201" s="30"/>
      <c r="O201" s="31"/>
      <c r="P201" s="31"/>
      <c r="Q201" s="31"/>
      <c r="R201" s="31"/>
      <c r="S201" s="31"/>
      <c r="T201" s="31"/>
      <c r="U201" s="31"/>
      <c r="V201" s="31"/>
      <c r="W201" s="31"/>
      <c r="X201" s="31"/>
      <c r="Y201" s="31"/>
      <c r="Z201" s="31"/>
      <c r="AA201" s="31"/>
      <c r="AB201" s="32"/>
      <c r="AC201" s="33"/>
      <c r="AD201" s="33"/>
      <c r="AE201" s="34"/>
      <c r="AF201" s="33"/>
      <c r="AG201" s="31"/>
      <c r="AH201" s="31"/>
      <c r="AI201" s="31"/>
      <c r="AJ201" s="31"/>
      <c r="AK201" s="31"/>
      <c r="AL201" s="31"/>
      <c r="AM201" s="31"/>
      <c r="AN201" s="31"/>
      <c r="AO201" s="32"/>
      <c r="AP201" s="35"/>
    </row>
    <row r="202" spans="1:42" ht="69.75" customHeight="1">
      <c r="A202" s="272"/>
      <c r="B202" s="24" t="s">
        <v>206</v>
      </c>
      <c r="C202" s="38" t="s">
        <v>40</v>
      </c>
      <c r="D202" s="163" t="s">
        <v>34</v>
      </c>
      <c r="E202" s="151" t="s">
        <v>207</v>
      </c>
      <c r="F202" s="151" t="s">
        <v>35</v>
      </c>
      <c r="G202" s="151" t="s">
        <v>35</v>
      </c>
      <c r="H202" s="151" t="s">
        <v>35</v>
      </c>
      <c r="I202" s="453" t="s">
        <v>36</v>
      </c>
      <c r="J202" s="141">
        <v>130000</v>
      </c>
      <c r="K202" s="141">
        <f t="shared" si="15"/>
        <v>130000</v>
      </c>
      <c r="L202" s="472"/>
      <c r="M202" s="93"/>
      <c r="N202" s="30"/>
      <c r="O202" s="31"/>
      <c r="P202" s="31"/>
      <c r="Q202" s="31"/>
      <c r="R202" s="31"/>
      <c r="S202" s="31"/>
      <c r="T202" s="31"/>
      <c r="U202" s="31"/>
      <c r="V202" s="31"/>
      <c r="W202" s="31"/>
      <c r="X202" s="31"/>
      <c r="Y202" s="31"/>
      <c r="Z202" s="31"/>
      <c r="AA202" s="31"/>
      <c r="AB202" s="32"/>
      <c r="AC202" s="33"/>
      <c r="AD202" s="33"/>
      <c r="AE202" s="34"/>
      <c r="AF202" s="33"/>
      <c r="AG202" s="31"/>
      <c r="AH202" s="31"/>
      <c r="AI202" s="31"/>
      <c r="AJ202" s="31"/>
      <c r="AK202" s="31"/>
      <c r="AL202" s="31"/>
      <c r="AM202" s="31"/>
      <c r="AN202" s="31"/>
      <c r="AO202" s="32"/>
      <c r="AP202" s="35"/>
    </row>
    <row r="203" spans="1:42" ht="69.75" customHeight="1">
      <c r="A203" s="272"/>
      <c r="B203" s="24" t="s">
        <v>208</v>
      </c>
      <c r="C203" s="38" t="s">
        <v>40</v>
      </c>
      <c r="D203" s="163" t="s">
        <v>34</v>
      </c>
      <c r="E203" s="164">
        <v>45017</v>
      </c>
      <c r="F203" s="151" t="s">
        <v>35</v>
      </c>
      <c r="G203" s="151" t="s">
        <v>35</v>
      </c>
      <c r="H203" s="151" t="s">
        <v>35</v>
      </c>
      <c r="I203" s="453" t="s">
        <v>36</v>
      </c>
      <c r="J203" s="141">
        <v>19500</v>
      </c>
      <c r="K203" s="141">
        <f t="shared" si="15"/>
        <v>19500</v>
      </c>
      <c r="L203" s="472"/>
      <c r="M203" s="93"/>
      <c r="N203" s="30"/>
      <c r="O203" s="31"/>
      <c r="P203" s="31"/>
      <c r="Q203" s="31"/>
      <c r="R203" s="31"/>
      <c r="S203" s="31"/>
      <c r="T203" s="31"/>
      <c r="U203" s="31"/>
      <c r="V203" s="31"/>
      <c r="W203" s="31"/>
      <c r="X203" s="31"/>
      <c r="Y203" s="31"/>
      <c r="Z203" s="31"/>
      <c r="AA203" s="31"/>
      <c r="AB203" s="32"/>
      <c r="AC203" s="33"/>
      <c r="AD203" s="33"/>
      <c r="AE203" s="34"/>
      <c r="AF203" s="33"/>
      <c r="AG203" s="31"/>
      <c r="AH203" s="31"/>
      <c r="AI203" s="31"/>
      <c r="AJ203" s="31"/>
      <c r="AK203" s="31"/>
      <c r="AL203" s="31"/>
      <c r="AM203" s="31"/>
      <c r="AN203" s="31"/>
      <c r="AO203" s="32"/>
      <c r="AP203" s="35"/>
    </row>
    <row r="204" spans="1:42" ht="69.75" customHeight="1">
      <c r="A204" s="272"/>
      <c r="B204" s="24" t="s">
        <v>209</v>
      </c>
      <c r="C204" s="38" t="s">
        <v>40</v>
      </c>
      <c r="D204" s="163" t="s">
        <v>34</v>
      </c>
      <c r="E204" s="174">
        <v>45047</v>
      </c>
      <c r="F204" s="151" t="s">
        <v>35</v>
      </c>
      <c r="G204" s="151" t="s">
        <v>35</v>
      </c>
      <c r="H204" s="151" t="s">
        <v>35</v>
      </c>
      <c r="I204" s="453" t="s">
        <v>36</v>
      </c>
      <c r="J204" s="141">
        <v>53300</v>
      </c>
      <c r="K204" s="141">
        <f t="shared" si="15"/>
        <v>53300</v>
      </c>
      <c r="L204" s="472"/>
      <c r="M204" s="93"/>
      <c r="N204" s="30"/>
      <c r="O204" s="31"/>
      <c r="P204" s="31"/>
      <c r="Q204" s="31"/>
      <c r="R204" s="31"/>
      <c r="S204" s="31"/>
      <c r="T204" s="31"/>
      <c r="U204" s="31"/>
      <c r="V204" s="31"/>
      <c r="W204" s="31"/>
      <c r="X204" s="31"/>
      <c r="Y204" s="31"/>
      <c r="Z204" s="31"/>
      <c r="AA204" s="31"/>
      <c r="AB204" s="32"/>
      <c r="AC204" s="33"/>
      <c r="AD204" s="33"/>
      <c r="AE204" s="34"/>
      <c r="AF204" s="33"/>
      <c r="AG204" s="31"/>
      <c r="AH204" s="31"/>
      <c r="AI204" s="31"/>
      <c r="AJ204" s="31"/>
      <c r="AK204" s="31"/>
      <c r="AL204" s="31"/>
      <c r="AM204" s="31"/>
      <c r="AN204" s="31"/>
      <c r="AO204" s="32"/>
      <c r="AP204" s="35"/>
    </row>
    <row r="205" spans="1:42" ht="69.75" customHeight="1">
      <c r="A205" s="272"/>
      <c r="B205" s="24" t="s">
        <v>210</v>
      </c>
      <c r="C205" s="38" t="s">
        <v>40</v>
      </c>
      <c r="D205" s="163" t="s">
        <v>34</v>
      </c>
      <c r="E205" s="174">
        <v>45047</v>
      </c>
      <c r="F205" s="151" t="s">
        <v>35</v>
      </c>
      <c r="G205" s="151" t="s">
        <v>35</v>
      </c>
      <c r="H205" s="151" t="s">
        <v>35</v>
      </c>
      <c r="I205" s="453" t="s">
        <v>36</v>
      </c>
      <c r="J205" s="141">
        <v>55250</v>
      </c>
      <c r="K205" s="141">
        <f t="shared" si="15"/>
        <v>55250</v>
      </c>
      <c r="L205" s="472"/>
      <c r="M205" s="93"/>
      <c r="N205" s="30"/>
      <c r="O205" s="31"/>
      <c r="P205" s="31"/>
      <c r="Q205" s="31"/>
      <c r="R205" s="31"/>
      <c r="S205" s="31"/>
      <c r="T205" s="31"/>
      <c r="U205" s="31"/>
      <c r="V205" s="31"/>
      <c r="W205" s="31"/>
      <c r="X205" s="31"/>
      <c r="Y205" s="31"/>
      <c r="Z205" s="31"/>
      <c r="AA205" s="31"/>
      <c r="AB205" s="32"/>
      <c r="AC205" s="33"/>
      <c r="AD205" s="33"/>
      <c r="AE205" s="34"/>
      <c r="AF205" s="33"/>
      <c r="AG205" s="31"/>
      <c r="AH205" s="31"/>
      <c r="AI205" s="31"/>
      <c r="AJ205" s="31"/>
      <c r="AK205" s="31"/>
      <c r="AL205" s="31"/>
      <c r="AM205" s="31"/>
      <c r="AN205" s="31"/>
      <c r="AO205" s="32"/>
      <c r="AP205" s="35"/>
    </row>
    <row r="206" spans="1:42" ht="69.75" customHeight="1">
      <c r="A206" s="272"/>
      <c r="B206" s="25" t="s">
        <v>211</v>
      </c>
      <c r="C206" s="38" t="s">
        <v>40</v>
      </c>
      <c r="D206" s="163" t="s">
        <v>34</v>
      </c>
      <c r="E206" s="174">
        <v>45047</v>
      </c>
      <c r="F206" s="151" t="s">
        <v>35</v>
      </c>
      <c r="G206" s="151" t="s">
        <v>35</v>
      </c>
      <c r="H206" s="151" t="s">
        <v>35</v>
      </c>
      <c r="I206" s="453" t="s">
        <v>36</v>
      </c>
      <c r="J206" s="141">
        <v>97500</v>
      </c>
      <c r="K206" s="141">
        <f t="shared" si="15"/>
        <v>97500</v>
      </c>
      <c r="L206" s="472"/>
      <c r="M206" s="93"/>
      <c r="N206" s="299"/>
      <c r="O206" s="300"/>
      <c r="P206" s="300"/>
      <c r="Q206" s="300"/>
      <c r="R206" s="300"/>
      <c r="S206" s="300"/>
      <c r="T206" s="300"/>
      <c r="U206" s="300"/>
      <c r="V206" s="300"/>
      <c r="W206" s="300"/>
      <c r="X206" s="300"/>
      <c r="Y206" s="300"/>
      <c r="Z206" s="300"/>
      <c r="AA206" s="300"/>
      <c r="AB206" s="32"/>
      <c r="AC206" s="301"/>
      <c r="AD206" s="301"/>
      <c r="AE206" s="34"/>
      <c r="AF206" s="301"/>
      <c r="AG206" s="300"/>
      <c r="AH206" s="300"/>
      <c r="AI206" s="300"/>
      <c r="AJ206" s="300"/>
      <c r="AK206" s="300"/>
      <c r="AL206" s="300"/>
      <c r="AM206" s="300"/>
      <c r="AN206" s="300"/>
      <c r="AO206" s="32"/>
      <c r="AP206" s="35"/>
    </row>
    <row r="207" spans="1:42" ht="69.75" customHeight="1">
      <c r="A207" s="272"/>
      <c r="B207" s="330" t="s">
        <v>380</v>
      </c>
      <c r="C207" s="38" t="s">
        <v>40</v>
      </c>
      <c r="D207" s="163" t="s">
        <v>34</v>
      </c>
      <c r="E207" s="174">
        <v>45261</v>
      </c>
      <c r="F207" s="151" t="s">
        <v>35</v>
      </c>
      <c r="G207" s="151" t="s">
        <v>35</v>
      </c>
      <c r="H207" s="151" t="s">
        <v>35</v>
      </c>
      <c r="I207" s="453" t="s">
        <v>36</v>
      </c>
      <c r="J207" s="141">
        <v>53300</v>
      </c>
      <c r="K207" s="141">
        <f t="shared" si="15"/>
        <v>53300</v>
      </c>
      <c r="L207" s="472"/>
      <c r="M207" s="93"/>
      <c r="N207" s="299"/>
      <c r="O207" s="300"/>
      <c r="P207" s="300"/>
      <c r="Q207" s="300"/>
      <c r="R207" s="300"/>
      <c r="S207" s="300"/>
      <c r="T207" s="300"/>
      <c r="U207" s="300"/>
      <c r="V207" s="300"/>
      <c r="W207" s="300"/>
      <c r="X207" s="300"/>
      <c r="Y207" s="300"/>
      <c r="Z207" s="300"/>
      <c r="AA207" s="300"/>
      <c r="AB207" s="32"/>
      <c r="AC207" s="301"/>
      <c r="AD207" s="301"/>
      <c r="AE207" s="34"/>
      <c r="AF207" s="301"/>
      <c r="AG207" s="300"/>
      <c r="AH207" s="300"/>
      <c r="AI207" s="300"/>
      <c r="AJ207" s="300"/>
      <c r="AK207" s="300"/>
      <c r="AL207" s="300"/>
      <c r="AM207" s="300"/>
      <c r="AN207" s="300"/>
      <c r="AO207" s="32"/>
      <c r="AP207" s="35"/>
    </row>
    <row r="208" spans="1:42" ht="69.75" customHeight="1">
      <c r="A208" s="272"/>
      <c r="B208" s="330" t="s">
        <v>383</v>
      </c>
      <c r="C208" s="38" t="s">
        <v>40</v>
      </c>
      <c r="D208" s="163" t="s">
        <v>34</v>
      </c>
      <c r="E208" s="174" t="s">
        <v>37</v>
      </c>
      <c r="F208" s="151" t="s">
        <v>35</v>
      </c>
      <c r="G208" s="151" t="s">
        <v>35</v>
      </c>
      <c r="H208" s="151" t="s">
        <v>35</v>
      </c>
      <c r="I208" s="453" t="s">
        <v>36</v>
      </c>
      <c r="J208" s="141">
        <v>83200</v>
      </c>
      <c r="K208" s="141">
        <f t="shared" si="15"/>
        <v>83200</v>
      </c>
      <c r="L208" s="472"/>
      <c r="M208" s="93"/>
      <c r="N208" s="299"/>
      <c r="O208" s="300"/>
      <c r="P208" s="300"/>
      <c r="Q208" s="300"/>
      <c r="R208" s="300"/>
      <c r="S208" s="300"/>
      <c r="T208" s="300"/>
      <c r="U208" s="300"/>
      <c r="V208" s="300"/>
      <c r="W208" s="300"/>
      <c r="X208" s="300"/>
      <c r="Y208" s="300"/>
      <c r="Z208" s="300"/>
      <c r="AA208" s="300"/>
      <c r="AB208" s="32"/>
      <c r="AC208" s="301"/>
      <c r="AD208" s="301"/>
      <c r="AE208" s="34"/>
      <c r="AF208" s="301"/>
      <c r="AG208" s="300"/>
      <c r="AH208" s="300"/>
      <c r="AI208" s="300"/>
      <c r="AJ208" s="300"/>
      <c r="AK208" s="300"/>
      <c r="AL208" s="300"/>
      <c r="AM208" s="300"/>
      <c r="AN208" s="300"/>
      <c r="AO208" s="32"/>
      <c r="AP208" s="35"/>
    </row>
    <row r="209" spans="1:42" ht="69.75" customHeight="1">
      <c r="A209" s="272"/>
      <c r="B209" s="330" t="s">
        <v>389</v>
      </c>
      <c r="C209" s="38" t="s">
        <v>40</v>
      </c>
      <c r="D209" s="163" t="s">
        <v>34</v>
      </c>
      <c r="E209" s="409" t="s">
        <v>393</v>
      </c>
      <c r="F209" s="151" t="s">
        <v>35</v>
      </c>
      <c r="G209" s="151" t="s">
        <v>35</v>
      </c>
      <c r="H209" s="151" t="s">
        <v>35</v>
      </c>
      <c r="I209" s="453" t="s">
        <v>36</v>
      </c>
      <c r="J209" s="141">
        <v>32500</v>
      </c>
      <c r="K209" s="141">
        <f t="shared" si="15"/>
        <v>32500</v>
      </c>
      <c r="L209" s="472"/>
      <c r="M209" s="93"/>
      <c r="N209" s="299"/>
      <c r="O209" s="300"/>
      <c r="P209" s="300"/>
      <c r="Q209" s="300"/>
      <c r="R209" s="300"/>
      <c r="S209" s="300"/>
      <c r="T209" s="300"/>
      <c r="U209" s="300"/>
      <c r="V209" s="300"/>
      <c r="W209" s="300"/>
      <c r="X209" s="300"/>
      <c r="Y209" s="300"/>
      <c r="Z209" s="300"/>
      <c r="AA209" s="300"/>
      <c r="AB209" s="32"/>
      <c r="AC209" s="301"/>
      <c r="AD209" s="301"/>
      <c r="AE209" s="34"/>
      <c r="AF209" s="301"/>
      <c r="AG209" s="300"/>
      <c r="AH209" s="300"/>
      <c r="AI209" s="300"/>
      <c r="AJ209" s="300"/>
      <c r="AK209" s="300"/>
      <c r="AL209" s="300"/>
      <c r="AM209" s="300"/>
      <c r="AN209" s="300"/>
      <c r="AO209" s="32"/>
      <c r="AP209" s="35"/>
    </row>
    <row r="210" spans="1:42" ht="69.75" customHeight="1">
      <c r="A210" s="272"/>
      <c r="B210" s="330" t="s">
        <v>390</v>
      </c>
      <c r="C210" s="38" t="s">
        <v>40</v>
      </c>
      <c r="D210" s="163" t="s">
        <v>34</v>
      </c>
      <c r="E210" s="409" t="s">
        <v>393</v>
      </c>
      <c r="F210" s="151" t="s">
        <v>35</v>
      </c>
      <c r="G210" s="151" t="s">
        <v>35</v>
      </c>
      <c r="H210" s="151" t="s">
        <v>35</v>
      </c>
      <c r="I210" s="453" t="s">
        <v>36</v>
      </c>
      <c r="J210" s="141">
        <v>32500</v>
      </c>
      <c r="K210" s="141">
        <f t="shared" si="15"/>
        <v>32500</v>
      </c>
      <c r="L210" s="472"/>
      <c r="M210" s="93"/>
      <c r="N210" s="299"/>
      <c r="O210" s="300"/>
      <c r="P210" s="300"/>
      <c r="Q210" s="300"/>
      <c r="R210" s="300"/>
      <c r="S210" s="300"/>
      <c r="T210" s="300"/>
      <c r="U210" s="300"/>
      <c r="V210" s="300"/>
      <c r="W210" s="300"/>
      <c r="X210" s="300"/>
      <c r="Y210" s="300"/>
      <c r="Z210" s="300"/>
      <c r="AA210" s="300"/>
      <c r="AB210" s="32"/>
      <c r="AC210" s="301"/>
      <c r="AD210" s="301"/>
      <c r="AE210" s="34"/>
      <c r="AF210" s="301"/>
      <c r="AG210" s="300"/>
      <c r="AH210" s="300"/>
      <c r="AI210" s="300"/>
      <c r="AJ210" s="300"/>
      <c r="AK210" s="300"/>
      <c r="AL210" s="300"/>
      <c r="AM210" s="300"/>
      <c r="AN210" s="300"/>
      <c r="AO210" s="32"/>
      <c r="AP210" s="35"/>
    </row>
    <row r="211" spans="1:42" ht="69.75" customHeight="1">
      <c r="A211" s="272"/>
      <c r="B211" s="330" t="s">
        <v>391</v>
      </c>
      <c r="C211" s="38" t="s">
        <v>40</v>
      </c>
      <c r="D211" s="163" t="s">
        <v>34</v>
      </c>
      <c r="E211" s="409" t="s">
        <v>393</v>
      </c>
      <c r="F211" s="151" t="s">
        <v>35</v>
      </c>
      <c r="G211" s="151" t="s">
        <v>35</v>
      </c>
      <c r="H211" s="151" t="s">
        <v>35</v>
      </c>
      <c r="I211" s="453" t="s">
        <v>36</v>
      </c>
      <c r="J211" s="141">
        <v>32500</v>
      </c>
      <c r="K211" s="141">
        <f t="shared" si="15"/>
        <v>32500</v>
      </c>
      <c r="L211" s="472"/>
      <c r="M211" s="93"/>
      <c r="N211" s="299"/>
      <c r="O211" s="300"/>
      <c r="P211" s="300"/>
      <c r="Q211" s="300"/>
      <c r="R211" s="300"/>
      <c r="S211" s="300"/>
      <c r="T211" s="300"/>
      <c r="U211" s="300"/>
      <c r="V211" s="300"/>
      <c r="W211" s="300"/>
      <c r="X211" s="300"/>
      <c r="Y211" s="300"/>
      <c r="Z211" s="300"/>
      <c r="AA211" s="300"/>
      <c r="AB211" s="32"/>
      <c r="AC211" s="301"/>
      <c r="AD211" s="301"/>
      <c r="AE211" s="34"/>
      <c r="AF211" s="301"/>
      <c r="AG211" s="300"/>
      <c r="AH211" s="300"/>
      <c r="AI211" s="300"/>
      <c r="AJ211" s="300"/>
      <c r="AK211" s="300"/>
      <c r="AL211" s="300"/>
      <c r="AM211" s="300"/>
      <c r="AN211" s="300"/>
      <c r="AO211" s="32"/>
      <c r="AP211" s="35"/>
    </row>
    <row r="212" spans="1:42" ht="69.75" customHeight="1">
      <c r="A212" s="272"/>
      <c r="B212" s="330" t="s">
        <v>392</v>
      </c>
      <c r="C212" s="38" t="s">
        <v>40</v>
      </c>
      <c r="D212" s="163" t="s">
        <v>34</v>
      </c>
      <c r="E212" s="409" t="s">
        <v>393</v>
      </c>
      <c r="F212" s="151" t="s">
        <v>35</v>
      </c>
      <c r="G212" s="151" t="s">
        <v>35</v>
      </c>
      <c r="H212" s="151" t="s">
        <v>35</v>
      </c>
      <c r="I212" s="453" t="s">
        <v>36</v>
      </c>
      <c r="J212" s="141">
        <v>32500</v>
      </c>
      <c r="K212" s="141">
        <f t="shared" si="15"/>
        <v>32500</v>
      </c>
      <c r="L212" s="472"/>
      <c r="M212" s="93"/>
      <c r="N212" s="30"/>
      <c r="O212" s="31"/>
      <c r="P212" s="31"/>
      <c r="Q212" s="31"/>
      <c r="R212" s="31"/>
      <c r="S212" s="31"/>
      <c r="T212" s="31"/>
      <c r="U212" s="31"/>
      <c r="V212" s="31"/>
      <c r="W212" s="31"/>
      <c r="X212" s="31"/>
      <c r="Y212" s="31"/>
      <c r="Z212" s="31"/>
      <c r="AA212" s="31"/>
      <c r="AB212" s="32"/>
      <c r="AC212" s="33"/>
      <c r="AD212" s="33"/>
      <c r="AE212" s="34"/>
      <c r="AF212" s="33"/>
      <c r="AG212" s="31"/>
      <c r="AH212" s="31"/>
      <c r="AI212" s="31"/>
      <c r="AJ212" s="31"/>
      <c r="AK212" s="31"/>
      <c r="AL212" s="31"/>
      <c r="AM212" s="31"/>
      <c r="AN212" s="31"/>
      <c r="AO212" s="32"/>
      <c r="AP212" s="35"/>
    </row>
    <row r="213" spans="1:42" ht="69.75" customHeight="1">
      <c r="A213" s="272"/>
      <c r="B213" s="25" t="s">
        <v>212</v>
      </c>
      <c r="C213" s="38" t="s">
        <v>44</v>
      </c>
      <c r="D213" s="163" t="s">
        <v>34</v>
      </c>
      <c r="E213" s="174">
        <v>44958</v>
      </c>
      <c r="F213" s="151" t="s">
        <v>35</v>
      </c>
      <c r="G213" s="151" t="s">
        <v>35</v>
      </c>
      <c r="H213" s="151" t="s">
        <v>35</v>
      </c>
      <c r="I213" s="453" t="s">
        <v>45</v>
      </c>
      <c r="J213" s="141">
        <v>57600</v>
      </c>
      <c r="K213" s="141">
        <f t="shared" si="15"/>
        <v>57600</v>
      </c>
      <c r="L213" s="472"/>
      <c r="M213" s="93"/>
      <c r="N213" s="30"/>
      <c r="O213" s="31"/>
      <c r="P213" s="31"/>
      <c r="Q213" s="31"/>
      <c r="R213" s="31"/>
      <c r="S213" s="31"/>
      <c r="T213" s="31"/>
      <c r="U213" s="31"/>
      <c r="V213" s="31"/>
      <c r="W213" s="31"/>
      <c r="X213" s="31"/>
      <c r="Y213" s="31"/>
      <c r="Z213" s="31"/>
      <c r="AA213" s="31"/>
      <c r="AB213" s="32"/>
      <c r="AC213" s="33"/>
      <c r="AD213" s="33"/>
      <c r="AE213" s="34"/>
      <c r="AF213" s="33"/>
      <c r="AG213" s="31"/>
      <c r="AH213" s="31"/>
      <c r="AI213" s="31"/>
      <c r="AJ213" s="31"/>
      <c r="AK213" s="31"/>
      <c r="AL213" s="31"/>
      <c r="AM213" s="31"/>
      <c r="AN213" s="31"/>
      <c r="AO213" s="32"/>
      <c r="AP213" s="35"/>
    </row>
    <row r="214" spans="1:42" ht="69.75" customHeight="1">
      <c r="A214" s="272"/>
      <c r="B214" s="25" t="s">
        <v>213</v>
      </c>
      <c r="C214" s="38" t="s">
        <v>44</v>
      </c>
      <c r="D214" s="163" t="s">
        <v>34</v>
      </c>
      <c r="E214" s="174">
        <v>44958</v>
      </c>
      <c r="F214" s="151" t="s">
        <v>35</v>
      </c>
      <c r="G214" s="151" t="s">
        <v>35</v>
      </c>
      <c r="H214" s="151" t="s">
        <v>35</v>
      </c>
      <c r="I214" s="453" t="s">
        <v>45</v>
      </c>
      <c r="J214" s="141">
        <v>28800</v>
      </c>
      <c r="K214" s="141">
        <f t="shared" si="15"/>
        <v>28800</v>
      </c>
      <c r="L214" s="472"/>
      <c r="M214" s="93"/>
      <c r="N214" s="30"/>
      <c r="O214" s="31"/>
      <c r="P214" s="31"/>
      <c r="Q214" s="31"/>
      <c r="R214" s="31"/>
      <c r="S214" s="31"/>
      <c r="T214" s="31"/>
      <c r="U214" s="31"/>
      <c r="V214" s="31"/>
      <c r="W214" s="31"/>
      <c r="X214" s="31"/>
      <c r="Y214" s="31"/>
      <c r="Z214" s="31"/>
      <c r="AA214" s="31"/>
      <c r="AB214" s="32"/>
      <c r="AC214" s="33"/>
      <c r="AD214" s="33"/>
      <c r="AE214" s="34"/>
      <c r="AF214" s="33"/>
      <c r="AG214" s="31"/>
      <c r="AH214" s="31"/>
      <c r="AI214" s="31"/>
      <c r="AJ214" s="31"/>
      <c r="AK214" s="31"/>
      <c r="AL214" s="31"/>
      <c r="AM214" s="31"/>
      <c r="AN214" s="31"/>
      <c r="AO214" s="32"/>
      <c r="AP214" s="35"/>
    </row>
    <row r="215" spans="1:42" ht="69.75" customHeight="1">
      <c r="A215" s="272"/>
      <c r="B215" s="25" t="s">
        <v>214</v>
      </c>
      <c r="C215" s="38" t="s">
        <v>44</v>
      </c>
      <c r="D215" s="163" t="s">
        <v>34</v>
      </c>
      <c r="E215" s="174">
        <v>45047</v>
      </c>
      <c r="F215" s="151" t="s">
        <v>35</v>
      </c>
      <c r="G215" s="151" t="s">
        <v>35</v>
      </c>
      <c r="H215" s="151" t="s">
        <v>35</v>
      </c>
      <c r="I215" s="453" t="s">
        <v>45</v>
      </c>
      <c r="J215" s="141">
        <v>28800</v>
      </c>
      <c r="K215" s="141">
        <f t="shared" ref="K215:K225" si="16">J215</f>
        <v>28800</v>
      </c>
      <c r="L215" s="472"/>
      <c r="M215" s="93"/>
      <c r="N215" s="30"/>
      <c r="O215" s="31"/>
      <c r="P215" s="31"/>
      <c r="Q215" s="31"/>
      <c r="R215" s="31"/>
      <c r="S215" s="31"/>
      <c r="T215" s="31"/>
      <c r="U215" s="31"/>
      <c r="V215" s="31"/>
      <c r="W215" s="31"/>
      <c r="X215" s="31"/>
      <c r="Y215" s="31"/>
      <c r="Z215" s="31"/>
      <c r="AA215" s="31"/>
      <c r="AB215" s="32"/>
      <c r="AC215" s="33"/>
      <c r="AD215" s="33"/>
      <c r="AE215" s="34"/>
      <c r="AF215" s="33"/>
      <c r="AG215" s="31"/>
      <c r="AH215" s="31"/>
      <c r="AI215" s="31"/>
      <c r="AJ215" s="31"/>
      <c r="AK215" s="31"/>
      <c r="AL215" s="31"/>
      <c r="AM215" s="31"/>
      <c r="AN215" s="31"/>
      <c r="AO215" s="32"/>
      <c r="AP215" s="35"/>
    </row>
    <row r="216" spans="1:42" ht="69.75" customHeight="1">
      <c r="A216" s="272"/>
      <c r="B216" s="25" t="s">
        <v>215</v>
      </c>
      <c r="C216" s="38" t="s">
        <v>44</v>
      </c>
      <c r="D216" s="163" t="s">
        <v>34</v>
      </c>
      <c r="E216" s="174">
        <v>45047</v>
      </c>
      <c r="F216" s="151" t="s">
        <v>35</v>
      </c>
      <c r="G216" s="151" t="s">
        <v>35</v>
      </c>
      <c r="H216" s="151" t="s">
        <v>35</v>
      </c>
      <c r="I216" s="453" t="s">
        <v>45</v>
      </c>
      <c r="J216" s="141">
        <v>57600</v>
      </c>
      <c r="K216" s="141">
        <f t="shared" si="16"/>
        <v>57600</v>
      </c>
      <c r="L216" s="472"/>
      <c r="M216" s="93"/>
      <c r="N216" s="30"/>
      <c r="O216" s="31"/>
      <c r="P216" s="31"/>
      <c r="Q216" s="31"/>
      <c r="R216" s="31"/>
      <c r="S216" s="31"/>
      <c r="T216" s="31"/>
      <c r="U216" s="31"/>
      <c r="V216" s="31"/>
      <c r="W216" s="31"/>
      <c r="X216" s="31"/>
      <c r="Y216" s="31"/>
      <c r="Z216" s="31"/>
      <c r="AA216" s="31"/>
      <c r="AB216" s="32"/>
      <c r="AC216" s="33"/>
      <c r="AD216" s="33"/>
      <c r="AE216" s="34"/>
      <c r="AF216" s="33"/>
      <c r="AG216" s="31"/>
      <c r="AH216" s="31"/>
      <c r="AI216" s="31"/>
      <c r="AJ216" s="31"/>
      <c r="AK216" s="31"/>
      <c r="AL216" s="31"/>
      <c r="AM216" s="31"/>
      <c r="AN216" s="31"/>
      <c r="AO216" s="32"/>
      <c r="AP216" s="35"/>
    </row>
    <row r="217" spans="1:42" ht="69.75" customHeight="1">
      <c r="A217" s="272"/>
      <c r="B217" s="25" t="s">
        <v>216</v>
      </c>
      <c r="C217" s="38" t="s">
        <v>44</v>
      </c>
      <c r="D217" s="163" t="s">
        <v>34</v>
      </c>
      <c r="E217" s="174">
        <v>44986</v>
      </c>
      <c r="F217" s="151" t="s">
        <v>35</v>
      </c>
      <c r="G217" s="151" t="s">
        <v>35</v>
      </c>
      <c r="H217" s="151" t="s">
        <v>35</v>
      </c>
      <c r="I217" s="453" t="s">
        <v>45</v>
      </c>
      <c r="J217" s="141">
        <v>57600</v>
      </c>
      <c r="K217" s="141">
        <f t="shared" si="16"/>
        <v>57600</v>
      </c>
      <c r="L217" s="472"/>
      <c r="M217" s="93"/>
      <c r="N217" s="30"/>
      <c r="O217" s="31"/>
      <c r="P217" s="31"/>
      <c r="Q217" s="31"/>
      <c r="R217" s="31"/>
      <c r="S217" s="31"/>
      <c r="T217" s="31"/>
      <c r="U217" s="31"/>
      <c r="V217" s="31"/>
      <c r="W217" s="31"/>
      <c r="X217" s="31"/>
      <c r="Y217" s="31"/>
      <c r="Z217" s="31"/>
      <c r="AA217" s="31"/>
      <c r="AB217" s="32"/>
      <c r="AC217" s="33"/>
      <c r="AD217" s="33"/>
      <c r="AE217" s="34"/>
      <c r="AF217" s="33"/>
      <c r="AG217" s="31"/>
      <c r="AH217" s="31"/>
      <c r="AI217" s="31"/>
      <c r="AJ217" s="31"/>
      <c r="AK217" s="31"/>
      <c r="AL217" s="31"/>
      <c r="AM217" s="31"/>
      <c r="AN217" s="31"/>
      <c r="AO217" s="32"/>
      <c r="AP217" s="35"/>
    </row>
    <row r="218" spans="1:42" ht="69.75" customHeight="1">
      <c r="A218" s="272"/>
      <c r="B218" s="25" t="s">
        <v>217</v>
      </c>
      <c r="C218" s="38" t="s">
        <v>44</v>
      </c>
      <c r="D218" s="163" t="s">
        <v>34</v>
      </c>
      <c r="E218" s="174">
        <v>45047</v>
      </c>
      <c r="F218" s="151" t="s">
        <v>35</v>
      </c>
      <c r="G218" s="151" t="s">
        <v>35</v>
      </c>
      <c r="H218" s="151" t="s">
        <v>35</v>
      </c>
      <c r="I218" s="453" t="s">
        <v>45</v>
      </c>
      <c r="J218" s="141">
        <v>57600</v>
      </c>
      <c r="K218" s="141">
        <f t="shared" si="16"/>
        <v>57600</v>
      </c>
      <c r="L218" s="472"/>
      <c r="M218" s="93"/>
      <c r="N218" s="30"/>
      <c r="O218" s="31"/>
      <c r="P218" s="31"/>
      <c r="Q218" s="31"/>
      <c r="R218" s="31"/>
      <c r="S218" s="31"/>
      <c r="T218" s="31"/>
      <c r="U218" s="31"/>
      <c r="V218" s="31"/>
      <c r="W218" s="31"/>
      <c r="X218" s="31"/>
      <c r="Y218" s="31"/>
      <c r="Z218" s="31"/>
      <c r="AA218" s="31"/>
      <c r="AB218" s="32"/>
      <c r="AC218" s="33"/>
      <c r="AD218" s="33"/>
      <c r="AE218" s="34"/>
      <c r="AF218" s="33"/>
      <c r="AG218" s="31"/>
      <c r="AH218" s="31"/>
      <c r="AI218" s="31"/>
      <c r="AJ218" s="31"/>
      <c r="AK218" s="31"/>
      <c r="AL218" s="31"/>
      <c r="AM218" s="31"/>
      <c r="AN218" s="31"/>
      <c r="AO218" s="32"/>
      <c r="AP218" s="35"/>
    </row>
    <row r="219" spans="1:42" ht="69.75" customHeight="1">
      <c r="A219" s="272"/>
      <c r="B219" s="25" t="s">
        <v>218</v>
      </c>
      <c r="C219" s="38" t="s">
        <v>44</v>
      </c>
      <c r="D219" s="163" t="s">
        <v>34</v>
      </c>
      <c r="E219" s="174">
        <v>44986</v>
      </c>
      <c r="F219" s="151" t="s">
        <v>35</v>
      </c>
      <c r="G219" s="151" t="s">
        <v>35</v>
      </c>
      <c r="H219" s="151" t="s">
        <v>35</v>
      </c>
      <c r="I219" s="453" t="s">
        <v>45</v>
      </c>
      <c r="J219" s="141">
        <v>45500</v>
      </c>
      <c r="K219" s="141">
        <f t="shared" si="16"/>
        <v>45500</v>
      </c>
      <c r="L219" s="481"/>
      <c r="M219" s="258"/>
      <c r="N219" s="30"/>
      <c r="O219" s="31"/>
      <c r="P219" s="31"/>
      <c r="Q219" s="31"/>
      <c r="R219" s="31"/>
      <c r="S219" s="31"/>
      <c r="T219" s="31"/>
      <c r="U219" s="31"/>
      <c r="V219" s="31"/>
      <c r="W219" s="31"/>
      <c r="X219" s="31"/>
      <c r="Y219" s="31"/>
      <c r="Z219" s="31"/>
      <c r="AA219" s="31"/>
      <c r="AB219" s="32"/>
      <c r="AC219" s="33"/>
      <c r="AD219" s="33"/>
      <c r="AE219" s="34"/>
      <c r="AF219" s="33"/>
      <c r="AG219" s="31"/>
      <c r="AH219" s="31"/>
      <c r="AI219" s="31"/>
      <c r="AJ219" s="31"/>
      <c r="AK219" s="31"/>
      <c r="AL219" s="31"/>
      <c r="AM219" s="31"/>
      <c r="AN219" s="31"/>
      <c r="AO219" s="32"/>
      <c r="AP219" s="35"/>
    </row>
    <row r="220" spans="1:42" ht="69.75" customHeight="1">
      <c r="A220" s="272"/>
      <c r="B220" s="25" t="s">
        <v>219</v>
      </c>
      <c r="C220" s="38" t="s">
        <v>44</v>
      </c>
      <c r="D220" s="163" t="s">
        <v>34</v>
      </c>
      <c r="E220" s="174">
        <v>44986</v>
      </c>
      <c r="F220" s="151" t="s">
        <v>35</v>
      </c>
      <c r="G220" s="151" t="s">
        <v>35</v>
      </c>
      <c r="H220" s="151" t="s">
        <v>35</v>
      </c>
      <c r="I220" s="453" t="s">
        <v>45</v>
      </c>
      <c r="J220" s="141">
        <v>45500</v>
      </c>
      <c r="K220" s="141">
        <f t="shared" si="16"/>
        <v>45500</v>
      </c>
      <c r="L220" s="481"/>
      <c r="M220" s="258"/>
      <c r="N220" s="30"/>
      <c r="O220" s="31"/>
      <c r="P220" s="31"/>
      <c r="Q220" s="31"/>
      <c r="R220" s="31"/>
      <c r="S220" s="31"/>
      <c r="T220" s="31"/>
      <c r="U220" s="31"/>
      <c r="V220" s="31"/>
      <c r="W220" s="31"/>
      <c r="X220" s="31"/>
      <c r="Y220" s="31"/>
      <c r="Z220" s="31"/>
      <c r="AA220" s="31"/>
      <c r="AB220" s="32"/>
      <c r="AC220" s="33"/>
      <c r="AD220" s="33"/>
      <c r="AE220" s="34"/>
      <c r="AF220" s="33"/>
      <c r="AG220" s="31"/>
      <c r="AH220" s="31"/>
      <c r="AI220" s="31"/>
      <c r="AJ220" s="31"/>
      <c r="AK220" s="31"/>
      <c r="AL220" s="31"/>
      <c r="AM220" s="31"/>
      <c r="AN220" s="31"/>
      <c r="AO220" s="32"/>
      <c r="AP220" s="35"/>
    </row>
    <row r="221" spans="1:42" ht="69.75" customHeight="1">
      <c r="A221" s="272"/>
      <c r="B221" s="25" t="s">
        <v>220</v>
      </c>
      <c r="C221" s="38" t="s">
        <v>44</v>
      </c>
      <c r="D221" s="163" t="s">
        <v>34</v>
      </c>
      <c r="E221" s="174">
        <v>44986</v>
      </c>
      <c r="F221" s="151" t="s">
        <v>35</v>
      </c>
      <c r="G221" s="151" t="s">
        <v>35</v>
      </c>
      <c r="H221" s="151" t="s">
        <v>35</v>
      </c>
      <c r="I221" s="453" t="s">
        <v>45</v>
      </c>
      <c r="J221" s="141">
        <v>39000</v>
      </c>
      <c r="K221" s="141">
        <f t="shared" si="16"/>
        <v>39000</v>
      </c>
      <c r="L221" s="481"/>
      <c r="M221" s="258"/>
      <c r="N221" s="30"/>
      <c r="O221" s="31"/>
      <c r="P221" s="31"/>
      <c r="Q221" s="31"/>
      <c r="R221" s="31"/>
      <c r="S221" s="31"/>
      <c r="T221" s="31"/>
      <c r="U221" s="31"/>
      <c r="V221" s="31"/>
      <c r="W221" s="31"/>
      <c r="X221" s="31"/>
      <c r="Y221" s="31"/>
      <c r="Z221" s="31"/>
      <c r="AA221" s="31"/>
      <c r="AB221" s="32"/>
      <c r="AC221" s="33"/>
      <c r="AD221" s="33"/>
      <c r="AE221" s="34"/>
      <c r="AF221" s="33"/>
      <c r="AG221" s="31"/>
      <c r="AH221" s="31"/>
      <c r="AI221" s="31"/>
      <c r="AJ221" s="31"/>
      <c r="AK221" s="31"/>
      <c r="AL221" s="31"/>
      <c r="AM221" s="31"/>
      <c r="AN221" s="31"/>
      <c r="AO221" s="32"/>
      <c r="AP221" s="35"/>
    </row>
    <row r="222" spans="1:42" ht="60" customHeight="1">
      <c r="A222" s="272"/>
      <c r="B222" s="24" t="s">
        <v>221</v>
      </c>
      <c r="C222" s="407" t="s">
        <v>50</v>
      </c>
      <c r="D222" s="163" t="s">
        <v>34</v>
      </c>
      <c r="E222" s="495" t="s">
        <v>410</v>
      </c>
      <c r="F222" s="156" t="s">
        <v>35</v>
      </c>
      <c r="G222" s="156" t="s">
        <v>35</v>
      </c>
      <c r="H222" s="156" t="s">
        <v>35</v>
      </c>
      <c r="I222" s="468" t="s">
        <v>45</v>
      </c>
      <c r="J222" s="489">
        <f>SUM(281450+32500+35000+861000)</f>
        <v>1209950</v>
      </c>
      <c r="K222" s="141">
        <f t="shared" si="16"/>
        <v>1209950</v>
      </c>
      <c r="L222" s="137"/>
      <c r="M222" s="405" t="s">
        <v>411</v>
      </c>
      <c r="N222" s="30"/>
      <c r="O222" s="31"/>
      <c r="P222" s="31"/>
      <c r="Q222" s="31"/>
      <c r="R222" s="31"/>
      <c r="S222" s="31"/>
      <c r="T222" s="31"/>
      <c r="U222" s="31"/>
      <c r="V222" s="31"/>
      <c r="W222" s="31"/>
      <c r="X222" s="31"/>
      <c r="Y222" s="31"/>
      <c r="Z222" s="31"/>
      <c r="AA222" s="31"/>
      <c r="AB222" s="32"/>
      <c r="AC222" s="33"/>
      <c r="AD222" s="33"/>
      <c r="AE222" s="34"/>
      <c r="AF222" s="33"/>
      <c r="AG222" s="31"/>
      <c r="AH222" s="31"/>
      <c r="AI222" s="31"/>
      <c r="AJ222" s="31"/>
      <c r="AK222" s="31"/>
      <c r="AL222" s="31"/>
      <c r="AM222" s="31"/>
      <c r="AN222" s="31"/>
      <c r="AO222" s="32"/>
      <c r="AP222" s="35"/>
    </row>
    <row r="223" spans="1:42" ht="48.75" customHeight="1">
      <c r="A223" s="272"/>
      <c r="B223" s="24" t="s">
        <v>222</v>
      </c>
      <c r="C223" s="407" t="s">
        <v>50</v>
      </c>
      <c r="D223" s="163" t="s">
        <v>34</v>
      </c>
      <c r="E223" s="218">
        <v>45017</v>
      </c>
      <c r="F223" s="156" t="s">
        <v>35</v>
      </c>
      <c r="G223" s="156" t="s">
        <v>35</v>
      </c>
      <c r="H223" s="156" t="s">
        <v>35</v>
      </c>
      <c r="I223" s="468" t="s">
        <v>45</v>
      </c>
      <c r="J223" s="220">
        <v>264450</v>
      </c>
      <c r="K223" s="141">
        <f t="shared" si="16"/>
        <v>264450</v>
      </c>
      <c r="L223" s="472"/>
      <c r="M223" s="93"/>
      <c r="N223" s="30"/>
      <c r="O223" s="31"/>
      <c r="P223" s="31"/>
      <c r="Q223" s="31"/>
      <c r="R223" s="31"/>
      <c r="S223" s="31"/>
      <c r="T223" s="31"/>
      <c r="U223" s="31"/>
      <c r="V223" s="31"/>
      <c r="W223" s="31"/>
      <c r="X223" s="31"/>
      <c r="Y223" s="31"/>
      <c r="Z223" s="31"/>
      <c r="AA223" s="31"/>
      <c r="AB223" s="32"/>
      <c r="AC223" s="33"/>
      <c r="AD223" s="33"/>
      <c r="AE223" s="34"/>
      <c r="AF223" s="33"/>
      <c r="AG223" s="31"/>
      <c r="AH223" s="31"/>
      <c r="AI223" s="31"/>
      <c r="AJ223" s="31"/>
      <c r="AK223" s="31"/>
      <c r="AL223" s="31"/>
      <c r="AM223" s="31"/>
      <c r="AN223" s="31"/>
      <c r="AO223" s="32"/>
      <c r="AP223" s="35"/>
    </row>
    <row r="224" spans="1:42" ht="48.75" customHeight="1">
      <c r="A224" s="272"/>
      <c r="B224" s="24" t="s">
        <v>437</v>
      </c>
      <c r="C224" s="407" t="s">
        <v>56</v>
      </c>
      <c r="D224" s="163" t="s">
        <v>34</v>
      </c>
      <c r="E224" s="496" t="s">
        <v>438</v>
      </c>
      <c r="F224" s="156" t="s">
        <v>35</v>
      </c>
      <c r="G224" s="156" t="s">
        <v>35</v>
      </c>
      <c r="H224" s="156" t="s">
        <v>35</v>
      </c>
      <c r="I224" s="468" t="s">
        <v>36</v>
      </c>
      <c r="J224" s="489">
        <f>507000+45500</f>
        <v>552500</v>
      </c>
      <c r="K224" s="141">
        <f t="shared" si="16"/>
        <v>552500</v>
      </c>
      <c r="L224" s="472"/>
      <c r="M224" s="443" t="s">
        <v>439</v>
      </c>
      <c r="N224" s="299"/>
      <c r="O224" s="300"/>
      <c r="P224" s="300"/>
      <c r="Q224" s="300"/>
      <c r="R224" s="300"/>
      <c r="S224" s="300"/>
      <c r="T224" s="300"/>
      <c r="U224" s="300"/>
      <c r="V224" s="300"/>
      <c r="W224" s="300"/>
      <c r="X224" s="300"/>
      <c r="Y224" s="300"/>
      <c r="Z224" s="300"/>
      <c r="AA224" s="300"/>
      <c r="AB224" s="32"/>
      <c r="AC224" s="301"/>
      <c r="AD224" s="301"/>
      <c r="AE224" s="34"/>
      <c r="AF224" s="301"/>
      <c r="AG224" s="300"/>
      <c r="AH224" s="300"/>
      <c r="AI224" s="300"/>
      <c r="AJ224" s="300"/>
      <c r="AK224" s="300"/>
      <c r="AL224" s="300"/>
      <c r="AM224" s="300"/>
      <c r="AN224" s="300"/>
      <c r="AO224" s="32"/>
      <c r="AP224" s="35"/>
    </row>
    <row r="225" spans="1:43" ht="48.75" customHeight="1">
      <c r="A225" s="272"/>
      <c r="B225" s="24" t="s">
        <v>223</v>
      </c>
      <c r="C225" s="407" t="s">
        <v>50</v>
      </c>
      <c r="D225" s="163" t="s">
        <v>34</v>
      </c>
      <c r="E225" s="218">
        <v>45018</v>
      </c>
      <c r="F225" s="156" t="s">
        <v>35</v>
      </c>
      <c r="G225" s="156" t="s">
        <v>35</v>
      </c>
      <c r="H225" s="156" t="s">
        <v>35</v>
      </c>
      <c r="I225" s="468" t="s">
        <v>45</v>
      </c>
      <c r="J225" s="220">
        <v>441000</v>
      </c>
      <c r="K225" s="141">
        <f t="shared" si="16"/>
        <v>441000</v>
      </c>
      <c r="L225" s="472"/>
      <c r="M225" s="93"/>
      <c r="N225" s="30"/>
      <c r="O225" s="31"/>
      <c r="P225" s="31"/>
      <c r="Q225" s="31"/>
      <c r="R225" s="31"/>
      <c r="S225" s="31"/>
      <c r="T225" s="31"/>
      <c r="U225" s="31"/>
      <c r="V225" s="31"/>
      <c r="W225" s="31"/>
      <c r="X225" s="31"/>
      <c r="Y225" s="31"/>
      <c r="Z225" s="31"/>
      <c r="AA225" s="31"/>
      <c r="AB225" s="32"/>
      <c r="AC225" s="33"/>
      <c r="AD225" s="33"/>
      <c r="AE225" s="34"/>
      <c r="AF225" s="33"/>
      <c r="AG225" s="31"/>
      <c r="AH225" s="31"/>
      <c r="AI225" s="31"/>
      <c r="AJ225" s="31"/>
      <c r="AK225" s="31"/>
      <c r="AL225" s="31"/>
      <c r="AM225" s="31"/>
      <c r="AN225" s="31"/>
      <c r="AO225" s="32"/>
      <c r="AP225" s="35"/>
    </row>
    <row r="226" spans="1:43" ht="48.75" customHeight="1">
      <c r="A226" s="273"/>
      <c r="B226" s="120" t="s">
        <v>224</v>
      </c>
      <c r="C226" s="121"/>
      <c r="D226" s="158"/>
      <c r="E226" s="491"/>
      <c r="F226" s="491"/>
      <c r="G226" s="491"/>
      <c r="H226" s="491"/>
      <c r="I226" s="491"/>
      <c r="J226" s="485"/>
      <c r="K226" s="485"/>
      <c r="L226" s="472"/>
      <c r="M226" s="93"/>
      <c r="N226" s="30"/>
      <c r="O226" s="31"/>
      <c r="P226" s="31"/>
      <c r="Q226" s="31"/>
      <c r="R226" s="31"/>
      <c r="S226" s="31"/>
      <c r="T226" s="31"/>
      <c r="U226" s="31"/>
      <c r="V226" s="31"/>
      <c r="W226" s="31"/>
      <c r="X226" s="31"/>
      <c r="Y226" s="31"/>
      <c r="Z226" s="31"/>
      <c r="AA226" s="31"/>
      <c r="AB226" s="32"/>
      <c r="AC226" s="33"/>
      <c r="AD226" s="33"/>
      <c r="AE226" s="34"/>
      <c r="AF226" s="33"/>
      <c r="AG226" s="31"/>
      <c r="AH226" s="31"/>
      <c r="AI226" s="31"/>
      <c r="AJ226" s="31"/>
      <c r="AK226" s="31"/>
      <c r="AL226" s="31"/>
      <c r="AM226" s="31"/>
      <c r="AN226" s="31"/>
      <c r="AO226" s="32"/>
      <c r="AP226" s="35"/>
    </row>
    <row r="227" spans="1:43" ht="48.75" customHeight="1">
      <c r="A227" s="273"/>
      <c r="B227" s="6" t="s">
        <v>225</v>
      </c>
      <c r="C227" s="97" t="s">
        <v>33</v>
      </c>
      <c r="D227" s="140" t="s">
        <v>34</v>
      </c>
      <c r="E227" s="139" t="s">
        <v>226</v>
      </c>
      <c r="F227" s="139" t="s">
        <v>35</v>
      </c>
      <c r="G227" s="177" t="s">
        <v>35</v>
      </c>
      <c r="H227" s="177" t="s">
        <v>35</v>
      </c>
      <c r="I227" s="454" t="s">
        <v>36</v>
      </c>
      <c r="J227" s="154">
        <v>360000</v>
      </c>
      <c r="K227" s="141">
        <f t="shared" ref="K227:K269" si="17">J227</f>
        <v>360000</v>
      </c>
      <c r="L227" s="472"/>
      <c r="M227" s="93"/>
      <c r="N227" s="30"/>
      <c r="O227" s="31"/>
      <c r="P227" s="31"/>
      <c r="Q227" s="31"/>
      <c r="R227" s="31"/>
      <c r="S227" s="31"/>
      <c r="T227" s="31"/>
      <c r="U227" s="31"/>
      <c r="V227" s="31"/>
      <c r="W227" s="31"/>
      <c r="X227" s="31"/>
      <c r="Y227" s="31"/>
      <c r="Z227" s="31"/>
      <c r="AA227" s="31"/>
      <c r="AB227" s="32"/>
      <c r="AC227" s="33"/>
      <c r="AD227" s="33"/>
      <c r="AE227" s="34"/>
      <c r="AF227" s="33"/>
      <c r="AG227" s="31"/>
      <c r="AH227" s="31"/>
      <c r="AI227" s="31"/>
      <c r="AJ227" s="31"/>
      <c r="AK227" s="31"/>
      <c r="AL227" s="31"/>
      <c r="AM227" s="31"/>
      <c r="AN227" s="31"/>
      <c r="AO227" s="32"/>
      <c r="AP227" s="35"/>
    </row>
    <row r="228" spans="1:43" ht="48.75" customHeight="1">
      <c r="A228" s="273"/>
      <c r="B228" s="6" t="s">
        <v>227</v>
      </c>
      <c r="C228" s="97" t="s">
        <v>33</v>
      </c>
      <c r="D228" s="140" t="s">
        <v>34</v>
      </c>
      <c r="E228" s="139" t="s">
        <v>176</v>
      </c>
      <c r="F228" s="139" t="s">
        <v>35</v>
      </c>
      <c r="G228" s="177" t="s">
        <v>35</v>
      </c>
      <c r="H228" s="177" t="s">
        <v>35</v>
      </c>
      <c r="I228" s="454" t="s">
        <v>36</v>
      </c>
      <c r="J228" s="154">
        <v>320000</v>
      </c>
      <c r="K228" s="141">
        <f t="shared" si="17"/>
        <v>320000</v>
      </c>
      <c r="L228" s="472"/>
      <c r="M228" s="93"/>
      <c r="N228" s="299"/>
      <c r="O228" s="300"/>
      <c r="P228" s="300"/>
      <c r="Q228" s="300"/>
      <c r="R228" s="300"/>
      <c r="S228" s="300"/>
      <c r="T228" s="300"/>
      <c r="U228" s="300"/>
      <c r="V228" s="300"/>
      <c r="W228" s="300"/>
      <c r="X228" s="300"/>
      <c r="Y228" s="300"/>
      <c r="Z228" s="300"/>
      <c r="AA228" s="300"/>
      <c r="AB228" s="32"/>
      <c r="AC228" s="301"/>
      <c r="AD228" s="301"/>
      <c r="AE228" s="34"/>
      <c r="AF228" s="301"/>
      <c r="AG228" s="300"/>
      <c r="AH228" s="300"/>
      <c r="AI228" s="300"/>
      <c r="AJ228" s="300"/>
      <c r="AK228" s="300"/>
      <c r="AL228" s="300"/>
      <c r="AM228" s="300"/>
      <c r="AN228" s="300"/>
      <c r="AO228" s="32"/>
      <c r="AP228" s="35"/>
    </row>
    <row r="229" spans="1:43" ht="48.75" customHeight="1">
      <c r="A229" s="273"/>
      <c r="B229" s="6" t="s">
        <v>228</v>
      </c>
      <c r="C229" s="97" t="s">
        <v>33</v>
      </c>
      <c r="D229" s="140" t="s">
        <v>34</v>
      </c>
      <c r="E229" s="139" t="s">
        <v>176</v>
      </c>
      <c r="F229" s="139" t="s">
        <v>35</v>
      </c>
      <c r="G229" s="177" t="s">
        <v>35</v>
      </c>
      <c r="H229" s="177" t="s">
        <v>35</v>
      </c>
      <c r="I229" s="454" t="s">
        <v>36</v>
      </c>
      <c r="J229" s="154">
        <v>240000</v>
      </c>
      <c r="K229" s="141">
        <f t="shared" si="17"/>
        <v>240000</v>
      </c>
      <c r="L229" s="472"/>
      <c r="M229" s="93"/>
      <c r="N229" s="299"/>
      <c r="O229" s="300"/>
      <c r="P229" s="300"/>
      <c r="Q229" s="300"/>
      <c r="R229" s="300"/>
      <c r="S229" s="300"/>
      <c r="T229" s="300"/>
      <c r="U229" s="300"/>
      <c r="V229" s="300"/>
      <c r="W229" s="300"/>
      <c r="X229" s="300"/>
      <c r="Y229" s="300"/>
      <c r="Z229" s="300"/>
      <c r="AA229" s="300"/>
      <c r="AB229" s="32"/>
      <c r="AC229" s="301"/>
      <c r="AD229" s="301"/>
      <c r="AE229" s="34"/>
      <c r="AF229" s="301"/>
      <c r="AG229" s="300"/>
      <c r="AH229" s="300"/>
      <c r="AI229" s="300"/>
      <c r="AJ229" s="300"/>
      <c r="AK229" s="300"/>
      <c r="AL229" s="300"/>
      <c r="AM229" s="300"/>
      <c r="AN229" s="300"/>
      <c r="AO229" s="32"/>
      <c r="AP229" s="35"/>
    </row>
    <row r="230" spans="1:43" ht="48.75" customHeight="1">
      <c r="A230" s="273"/>
      <c r="B230" s="6" t="s">
        <v>229</v>
      </c>
      <c r="C230" s="97" t="s">
        <v>33</v>
      </c>
      <c r="D230" s="140" t="s">
        <v>34</v>
      </c>
      <c r="E230" s="177" t="s">
        <v>230</v>
      </c>
      <c r="F230" s="139" t="s">
        <v>35</v>
      </c>
      <c r="G230" s="177" t="s">
        <v>35</v>
      </c>
      <c r="H230" s="177" t="s">
        <v>35</v>
      </c>
      <c r="I230" s="454" t="s">
        <v>36</v>
      </c>
      <c r="J230" s="154">
        <v>547200</v>
      </c>
      <c r="K230" s="141">
        <f t="shared" si="17"/>
        <v>547200</v>
      </c>
      <c r="L230" s="472"/>
      <c r="M230" s="93"/>
      <c r="N230" s="299"/>
      <c r="O230" s="300"/>
      <c r="P230" s="300"/>
      <c r="Q230" s="300"/>
      <c r="R230" s="300"/>
      <c r="S230" s="300"/>
      <c r="T230" s="300"/>
      <c r="U230" s="300"/>
      <c r="V230" s="300"/>
      <c r="W230" s="300"/>
      <c r="X230" s="300"/>
      <c r="Y230" s="300"/>
      <c r="Z230" s="300"/>
      <c r="AA230" s="300"/>
      <c r="AB230" s="32"/>
      <c r="AC230" s="301"/>
      <c r="AD230" s="301"/>
      <c r="AE230" s="34"/>
      <c r="AF230" s="301"/>
      <c r="AG230" s="300"/>
      <c r="AH230" s="300"/>
      <c r="AI230" s="300"/>
      <c r="AJ230" s="300"/>
      <c r="AK230" s="300"/>
      <c r="AL230" s="300"/>
      <c r="AM230" s="300"/>
      <c r="AN230" s="300"/>
      <c r="AO230" s="32"/>
      <c r="AP230" s="35"/>
    </row>
    <row r="231" spans="1:43" ht="48.75" customHeight="1">
      <c r="A231" s="273"/>
      <c r="B231" s="25" t="s">
        <v>331</v>
      </c>
      <c r="C231" s="97" t="s">
        <v>33</v>
      </c>
      <c r="D231" s="140" t="s">
        <v>34</v>
      </c>
      <c r="E231" s="177">
        <v>45231</v>
      </c>
      <c r="F231" s="139" t="s">
        <v>35</v>
      </c>
      <c r="G231" s="177" t="s">
        <v>35</v>
      </c>
      <c r="H231" s="177" t="s">
        <v>35</v>
      </c>
      <c r="I231" s="454" t="s">
        <v>36</v>
      </c>
      <c r="J231" s="154">
        <v>1122000</v>
      </c>
      <c r="K231" s="141">
        <f t="shared" si="17"/>
        <v>1122000</v>
      </c>
      <c r="L231" s="472"/>
      <c r="M231" s="93"/>
      <c r="N231" s="299"/>
      <c r="O231" s="300"/>
      <c r="P231" s="300"/>
      <c r="Q231" s="300"/>
      <c r="R231" s="300"/>
      <c r="S231" s="300"/>
      <c r="T231" s="300"/>
      <c r="U231" s="300"/>
      <c r="V231" s="300"/>
      <c r="W231" s="300"/>
      <c r="X231" s="300"/>
      <c r="Y231" s="300"/>
      <c r="Z231" s="300"/>
      <c r="AA231" s="300"/>
      <c r="AB231" s="32"/>
      <c r="AC231" s="301"/>
      <c r="AD231" s="301"/>
      <c r="AE231" s="34"/>
      <c r="AF231" s="301"/>
      <c r="AG231" s="300"/>
      <c r="AH231" s="300"/>
      <c r="AI231" s="300"/>
      <c r="AJ231" s="300"/>
      <c r="AK231" s="300"/>
      <c r="AL231" s="300"/>
      <c r="AM231" s="300"/>
      <c r="AN231" s="300"/>
      <c r="AO231" s="32"/>
      <c r="AP231" s="35"/>
    </row>
    <row r="232" spans="1:43" ht="48.75" customHeight="1">
      <c r="A232" s="273"/>
      <c r="B232" s="6" t="s">
        <v>332</v>
      </c>
      <c r="C232" s="97" t="s">
        <v>33</v>
      </c>
      <c r="D232" s="140" t="s">
        <v>34</v>
      </c>
      <c r="E232" s="177">
        <v>45139</v>
      </c>
      <c r="F232" s="139" t="s">
        <v>35</v>
      </c>
      <c r="G232" s="177" t="s">
        <v>35</v>
      </c>
      <c r="H232" s="177" t="s">
        <v>35</v>
      </c>
      <c r="I232" s="454" t="s">
        <v>36</v>
      </c>
      <c r="J232" s="154">
        <v>495000</v>
      </c>
      <c r="K232" s="141">
        <f t="shared" si="17"/>
        <v>495000</v>
      </c>
      <c r="L232" s="472"/>
      <c r="M232" s="93"/>
      <c r="N232" s="30"/>
      <c r="O232" s="31"/>
      <c r="P232" s="31"/>
      <c r="Q232" s="31"/>
      <c r="R232" s="31"/>
      <c r="S232" s="31"/>
      <c r="T232" s="31"/>
      <c r="U232" s="31"/>
      <c r="V232" s="31"/>
      <c r="W232" s="31"/>
      <c r="X232" s="31"/>
      <c r="Y232" s="31"/>
      <c r="Z232" s="31"/>
      <c r="AA232" s="31"/>
      <c r="AB232" s="32"/>
      <c r="AC232" s="33"/>
      <c r="AD232" s="33"/>
      <c r="AE232" s="34"/>
      <c r="AF232" s="33"/>
      <c r="AG232" s="31"/>
      <c r="AH232" s="31"/>
      <c r="AI232" s="31"/>
      <c r="AJ232" s="31"/>
      <c r="AK232" s="31"/>
      <c r="AL232" s="31"/>
      <c r="AM232" s="31"/>
      <c r="AN232" s="31"/>
      <c r="AO232" s="32"/>
      <c r="AP232" s="35"/>
    </row>
    <row r="233" spans="1:43" ht="38.5" customHeight="1">
      <c r="A233" s="273"/>
      <c r="B233" s="6" t="s">
        <v>333</v>
      </c>
      <c r="C233" s="97" t="s">
        <v>33</v>
      </c>
      <c r="D233" s="140" t="s">
        <v>34</v>
      </c>
      <c r="E233" s="177">
        <v>45231</v>
      </c>
      <c r="F233" s="139" t="s">
        <v>35</v>
      </c>
      <c r="G233" s="177" t="s">
        <v>35</v>
      </c>
      <c r="H233" s="177" t="s">
        <v>35</v>
      </c>
      <c r="I233" s="454" t="s">
        <v>36</v>
      </c>
      <c r="J233" s="154">
        <v>572000</v>
      </c>
      <c r="K233" s="141">
        <f t="shared" si="17"/>
        <v>572000</v>
      </c>
      <c r="L233" s="482"/>
      <c r="M233" s="257"/>
      <c r="N233" s="30"/>
      <c r="O233" s="31"/>
      <c r="P233" s="31"/>
      <c r="Q233" s="31"/>
      <c r="R233" s="31"/>
      <c r="S233" s="31"/>
      <c r="T233" s="31"/>
      <c r="U233" s="31"/>
      <c r="V233" s="31"/>
      <c r="W233" s="31"/>
      <c r="X233" s="31"/>
      <c r="Y233" s="31"/>
      <c r="Z233" s="31"/>
      <c r="AA233" s="31"/>
      <c r="AB233" s="32"/>
      <c r="AC233" s="33"/>
      <c r="AD233" s="33"/>
      <c r="AE233" s="34"/>
      <c r="AF233" s="33"/>
      <c r="AG233" s="31"/>
      <c r="AH233" s="31"/>
      <c r="AI233" s="31"/>
      <c r="AJ233" s="31"/>
      <c r="AK233" s="31"/>
      <c r="AL233" s="31"/>
      <c r="AM233" s="31"/>
      <c r="AN233" s="31"/>
      <c r="AO233" s="32"/>
      <c r="AP233" s="35"/>
    </row>
    <row r="234" spans="1:43" ht="50.5" customHeight="1">
      <c r="A234" s="328"/>
      <c r="B234" s="25" t="s">
        <v>334</v>
      </c>
      <c r="C234" s="97" t="s">
        <v>33</v>
      </c>
      <c r="D234" s="140" t="s">
        <v>34</v>
      </c>
      <c r="E234" s="177">
        <v>45231</v>
      </c>
      <c r="F234" s="139" t="s">
        <v>35</v>
      </c>
      <c r="G234" s="177" t="s">
        <v>35</v>
      </c>
      <c r="H234" s="177" t="s">
        <v>35</v>
      </c>
      <c r="I234" s="454" t="s">
        <v>36</v>
      </c>
      <c r="J234" s="154">
        <v>546000</v>
      </c>
      <c r="K234" s="141">
        <f t="shared" si="17"/>
        <v>546000</v>
      </c>
      <c r="L234" s="482"/>
      <c r="M234" s="257"/>
      <c r="N234" s="299"/>
      <c r="O234" s="300"/>
      <c r="P234" s="300"/>
      <c r="Q234" s="300"/>
      <c r="R234" s="300"/>
      <c r="S234" s="300"/>
      <c r="T234" s="300"/>
      <c r="U234" s="300"/>
      <c r="V234" s="300"/>
      <c r="W234" s="300"/>
      <c r="X234" s="300"/>
      <c r="Y234" s="300"/>
      <c r="Z234" s="300"/>
      <c r="AA234" s="300"/>
      <c r="AB234" s="32"/>
      <c r="AC234" s="301"/>
      <c r="AD234" s="301"/>
      <c r="AE234" s="34"/>
      <c r="AF234" s="301"/>
      <c r="AG234" s="300"/>
      <c r="AH234" s="300"/>
      <c r="AI234" s="300"/>
      <c r="AJ234" s="300"/>
      <c r="AK234" s="300"/>
      <c r="AL234" s="300"/>
      <c r="AM234" s="300"/>
      <c r="AN234" s="300"/>
      <c r="AO234" s="32"/>
      <c r="AP234" s="35"/>
    </row>
    <row r="235" spans="1:43" ht="31.9" customHeight="1">
      <c r="A235" s="342"/>
      <c r="B235" s="334" t="s">
        <v>355</v>
      </c>
      <c r="C235" s="340" t="s">
        <v>33</v>
      </c>
      <c r="D235" s="329" t="s">
        <v>34</v>
      </c>
      <c r="E235" s="337" t="s">
        <v>354</v>
      </c>
      <c r="F235" s="353" t="s">
        <v>35</v>
      </c>
      <c r="G235" s="354" t="s">
        <v>35</v>
      </c>
      <c r="H235" s="354" t="s">
        <v>35</v>
      </c>
      <c r="I235" s="460" t="s">
        <v>36</v>
      </c>
      <c r="J235" s="484">
        <v>165000</v>
      </c>
      <c r="K235" s="484">
        <f t="shared" si="17"/>
        <v>165000</v>
      </c>
      <c r="L235" s="482"/>
      <c r="M235" s="257"/>
      <c r="N235" s="299"/>
      <c r="O235" s="300"/>
      <c r="P235" s="300"/>
      <c r="Q235" s="300"/>
      <c r="R235" s="300"/>
      <c r="S235" s="300"/>
      <c r="T235" s="300"/>
      <c r="U235" s="300"/>
      <c r="V235" s="300"/>
      <c r="W235" s="300"/>
      <c r="X235" s="300"/>
      <c r="Y235" s="300"/>
      <c r="Z235" s="300"/>
      <c r="AA235" s="300"/>
      <c r="AB235" s="32"/>
      <c r="AC235" s="301"/>
      <c r="AD235" s="301"/>
      <c r="AE235" s="34"/>
      <c r="AF235" s="301"/>
      <c r="AG235" s="300"/>
      <c r="AH235" s="300"/>
      <c r="AI235" s="300"/>
      <c r="AJ235" s="300"/>
      <c r="AK235" s="300"/>
      <c r="AL235" s="300"/>
      <c r="AM235" s="300"/>
      <c r="AN235" s="300"/>
      <c r="AO235" s="32"/>
      <c r="AP235" s="35"/>
    </row>
    <row r="236" spans="1:43" s="343" customFormat="1" ht="28">
      <c r="A236" s="342"/>
      <c r="B236" s="334" t="s">
        <v>359</v>
      </c>
      <c r="C236" s="340" t="s">
        <v>33</v>
      </c>
      <c r="D236" s="329" t="s">
        <v>34</v>
      </c>
      <c r="E236" s="356">
        <v>45047</v>
      </c>
      <c r="F236" s="353" t="s">
        <v>35</v>
      </c>
      <c r="G236" s="354" t="s">
        <v>35</v>
      </c>
      <c r="H236" s="354" t="s">
        <v>35</v>
      </c>
      <c r="I236" s="460" t="s">
        <v>36</v>
      </c>
      <c r="J236" s="484">
        <v>987500</v>
      </c>
      <c r="K236" s="484">
        <f t="shared" si="17"/>
        <v>987500</v>
      </c>
      <c r="L236" s="482"/>
      <c r="M236" s="257"/>
      <c r="N236" s="299"/>
      <c r="O236" s="300"/>
      <c r="P236" s="300"/>
      <c r="Q236" s="300"/>
      <c r="R236" s="300"/>
      <c r="S236" s="300"/>
      <c r="T236" s="300"/>
      <c r="U236" s="300"/>
      <c r="V236" s="300"/>
      <c r="W236" s="300"/>
      <c r="X236" s="300"/>
      <c r="Y236" s="300"/>
      <c r="Z236" s="300"/>
      <c r="AA236" s="300"/>
      <c r="AB236" s="32"/>
      <c r="AC236" s="301"/>
      <c r="AD236" s="301"/>
      <c r="AE236" s="34"/>
      <c r="AF236" s="301"/>
      <c r="AG236" s="300"/>
      <c r="AH236" s="300"/>
      <c r="AI236" s="300"/>
      <c r="AJ236" s="300"/>
      <c r="AK236" s="300"/>
      <c r="AL236" s="300"/>
      <c r="AM236" s="300"/>
      <c r="AN236" s="300"/>
      <c r="AO236" s="32"/>
      <c r="AP236" s="35"/>
      <c r="AQ236"/>
    </row>
    <row r="237" spans="1:43" s="343" customFormat="1" ht="28">
      <c r="A237" s="328"/>
      <c r="B237" s="355" t="s">
        <v>360</v>
      </c>
      <c r="C237" s="340" t="s">
        <v>33</v>
      </c>
      <c r="D237" s="329" t="s">
        <v>34</v>
      </c>
      <c r="E237" s="409" t="s">
        <v>370</v>
      </c>
      <c r="F237" s="497" t="s">
        <v>35</v>
      </c>
      <c r="G237" s="498" t="s">
        <v>35</v>
      </c>
      <c r="H237" s="498" t="s">
        <v>35</v>
      </c>
      <c r="I237" s="460" t="s">
        <v>36</v>
      </c>
      <c r="J237" s="484">
        <v>182000</v>
      </c>
      <c r="K237" s="484">
        <f t="shared" si="17"/>
        <v>182000</v>
      </c>
      <c r="L237" s="482"/>
      <c r="M237" s="257"/>
      <c r="N237" s="299"/>
      <c r="O237" s="300"/>
      <c r="P237" s="300"/>
      <c r="Q237" s="300"/>
      <c r="R237" s="300"/>
      <c r="S237" s="300"/>
      <c r="T237" s="300"/>
      <c r="U237" s="300"/>
      <c r="V237" s="300"/>
      <c r="W237" s="300"/>
      <c r="X237" s="300"/>
      <c r="Y237" s="300"/>
      <c r="Z237" s="300"/>
      <c r="AA237" s="300"/>
      <c r="AB237" s="32"/>
      <c r="AC237" s="301"/>
      <c r="AD237" s="301"/>
      <c r="AE237" s="34"/>
      <c r="AF237" s="301"/>
      <c r="AG237" s="300"/>
      <c r="AH237" s="300"/>
      <c r="AI237" s="300"/>
      <c r="AJ237" s="300"/>
      <c r="AK237" s="300"/>
      <c r="AL237" s="300"/>
      <c r="AM237" s="300"/>
      <c r="AN237" s="300"/>
      <c r="AO237" s="32"/>
      <c r="AP237" s="35"/>
      <c r="AQ237"/>
    </row>
    <row r="238" spans="1:43" s="343" customFormat="1" ht="28.5">
      <c r="A238" s="342"/>
      <c r="B238" s="345" t="s">
        <v>364</v>
      </c>
      <c r="C238" s="340" t="s">
        <v>33</v>
      </c>
      <c r="D238" s="329" t="s">
        <v>34</v>
      </c>
      <c r="E238" s="409" t="s">
        <v>370</v>
      </c>
      <c r="F238" s="353" t="s">
        <v>35</v>
      </c>
      <c r="G238" s="354" t="s">
        <v>35</v>
      </c>
      <c r="H238" s="354" t="s">
        <v>35</v>
      </c>
      <c r="I238" s="460" t="s">
        <v>36</v>
      </c>
      <c r="J238" s="484">
        <v>780000</v>
      </c>
      <c r="K238" s="484">
        <f t="shared" si="17"/>
        <v>780000</v>
      </c>
      <c r="L238" s="482"/>
      <c r="M238" s="257"/>
      <c r="N238" s="299"/>
      <c r="O238" s="300"/>
      <c r="P238" s="300"/>
      <c r="Q238" s="300"/>
      <c r="R238" s="300"/>
      <c r="S238" s="300"/>
      <c r="T238" s="300"/>
      <c r="U238" s="300"/>
      <c r="V238" s="300"/>
      <c r="W238" s="300"/>
      <c r="X238" s="300"/>
      <c r="Y238" s="300"/>
      <c r="Z238" s="300"/>
      <c r="AA238" s="300"/>
      <c r="AB238" s="32"/>
      <c r="AC238" s="301"/>
      <c r="AD238" s="301"/>
      <c r="AE238" s="34"/>
      <c r="AF238" s="301"/>
      <c r="AG238" s="300"/>
      <c r="AH238" s="300"/>
      <c r="AI238" s="300"/>
      <c r="AJ238" s="300"/>
      <c r="AK238" s="300"/>
      <c r="AL238" s="300"/>
      <c r="AM238" s="300"/>
      <c r="AN238" s="300"/>
      <c r="AO238" s="32"/>
      <c r="AP238" s="35"/>
      <c r="AQ238"/>
    </row>
    <row r="239" spans="1:43" ht="48.75" customHeight="1">
      <c r="A239" s="342"/>
      <c r="B239" s="334" t="s">
        <v>368</v>
      </c>
      <c r="C239" s="340" t="s">
        <v>33</v>
      </c>
      <c r="D239" s="329" t="s">
        <v>34</v>
      </c>
      <c r="E239" s="409" t="s">
        <v>370</v>
      </c>
      <c r="F239" s="353" t="s">
        <v>35</v>
      </c>
      <c r="G239" s="354" t="s">
        <v>35</v>
      </c>
      <c r="H239" s="354" t="s">
        <v>35</v>
      </c>
      <c r="I239" s="460" t="s">
        <v>36</v>
      </c>
      <c r="J239" s="484">
        <v>187500</v>
      </c>
      <c r="K239" s="484">
        <f t="shared" si="17"/>
        <v>187500</v>
      </c>
      <c r="L239" s="482"/>
      <c r="M239" s="257"/>
      <c r="N239" s="30"/>
      <c r="O239" s="31"/>
      <c r="P239" s="31"/>
      <c r="Q239" s="31"/>
      <c r="R239" s="31"/>
      <c r="S239" s="31"/>
      <c r="T239" s="31"/>
      <c r="U239" s="31"/>
      <c r="V239" s="31"/>
      <c r="W239" s="31"/>
      <c r="X239" s="31"/>
      <c r="Y239" s="31"/>
      <c r="Z239" s="31"/>
      <c r="AA239" s="31"/>
      <c r="AB239" s="32"/>
      <c r="AC239" s="33"/>
      <c r="AD239" s="33"/>
      <c r="AE239" s="34"/>
      <c r="AF239" s="33"/>
      <c r="AG239" s="31"/>
      <c r="AH239" s="31"/>
      <c r="AI239" s="31"/>
      <c r="AJ239" s="31"/>
      <c r="AK239" s="31"/>
      <c r="AL239" s="31"/>
      <c r="AM239" s="31"/>
      <c r="AN239" s="31"/>
      <c r="AO239" s="32"/>
      <c r="AP239" s="35"/>
    </row>
    <row r="240" spans="1:43" ht="48.75" customHeight="1">
      <c r="A240" s="272"/>
      <c r="B240" s="345" t="s">
        <v>369</v>
      </c>
      <c r="C240" s="340" t="s">
        <v>33</v>
      </c>
      <c r="D240" s="329" t="s">
        <v>34</v>
      </c>
      <c r="E240" s="499" t="s">
        <v>370</v>
      </c>
      <c r="F240" s="353" t="s">
        <v>35</v>
      </c>
      <c r="G240" s="354" t="s">
        <v>35</v>
      </c>
      <c r="H240" s="354" t="s">
        <v>35</v>
      </c>
      <c r="I240" s="460" t="s">
        <v>36</v>
      </c>
      <c r="J240" s="484">
        <v>156000</v>
      </c>
      <c r="K240" s="484">
        <f t="shared" si="17"/>
        <v>156000</v>
      </c>
      <c r="L240" s="482"/>
      <c r="M240" s="257"/>
      <c r="N240" s="30"/>
      <c r="O240" s="31"/>
      <c r="P240" s="31"/>
      <c r="Q240" s="31"/>
      <c r="R240" s="31"/>
      <c r="S240" s="31"/>
      <c r="T240" s="31"/>
      <c r="U240" s="31"/>
      <c r="V240" s="31"/>
      <c r="W240" s="31"/>
      <c r="X240" s="31"/>
      <c r="Y240" s="31"/>
      <c r="Z240" s="31"/>
      <c r="AA240" s="31"/>
      <c r="AB240" s="32"/>
      <c r="AC240" s="33"/>
      <c r="AD240" s="33"/>
      <c r="AE240" s="34"/>
      <c r="AF240" s="33"/>
      <c r="AG240" s="31"/>
      <c r="AH240" s="31"/>
      <c r="AI240" s="31"/>
      <c r="AJ240" s="31"/>
      <c r="AK240" s="31"/>
      <c r="AL240" s="31"/>
      <c r="AM240" s="31"/>
      <c r="AN240" s="31"/>
      <c r="AO240" s="32"/>
      <c r="AP240" s="35"/>
    </row>
    <row r="241" spans="1:42" ht="48.75" customHeight="1">
      <c r="A241" s="272"/>
      <c r="B241" s="83" t="s">
        <v>231</v>
      </c>
      <c r="C241" s="38" t="s">
        <v>56</v>
      </c>
      <c r="D241" s="163" t="s">
        <v>34</v>
      </c>
      <c r="E241" s="164">
        <v>44986</v>
      </c>
      <c r="F241" s="353" t="s">
        <v>35</v>
      </c>
      <c r="G241" s="164">
        <v>44986</v>
      </c>
      <c r="H241" s="164">
        <v>44986</v>
      </c>
      <c r="I241" s="458" t="s">
        <v>36</v>
      </c>
      <c r="J241" s="165">
        <v>194400</v>
      </c>
      <c r="K241" s="141">
        <f t="shared" si="17"/>
        <v>194400</v>
      </c>
      <c r="L241" s="482"/>
      <c r="M241" s="257"/>
      <c r="N241" s="30"/>
      <c r="O241" s="31"/>
      <c r="P241" s="31"/>
      <c r="Q241" s="31"/>
      <c r="R241" s="31"/>
      <c r="S241" s="31"/>
      <c r="T241" s="31"/>
      <c r="U241" s="31"/>
      <c r="V241" s="31"/>
      <c r="W241" s="31"/>
      <c r="X241" s="31"/>
      <c r="Y241" s="31"/>
      <c r="Z241" s="31"/>
      <c r="AA241" s="31"/>
      <c r="AB241" s="32"/>
      <c r="AC241" s="33"/>
      <c r="AD241" s="33"/>
      <c r="AE241" s="34"/>
      <c r="AF241" s="33"/>
      <c r="AG241" s="31"/>
      <c r="AH241" s="31"/>
      <c r="AI241" s="31"/>
      <c r="AJ241" s="31"/>
      <c r="AK241" s="31"/>
      <c r="AL241" s="31"/>
      <c r="AM241" s="31"/>
      <c r="AN241" s="31"/>
      <c r="AO241" s="32"/>
      <c r="AP241" s="35"/>
    </row>
    <row r="242" spans="1:42" ht="48.75" customHeight="1">
      <c r="A242" s="272"/>
      <c r="B242" s="83" t="s">
        <v>232</v>
      </c>
      <c r="C242" s="38" t="s">
        <v>108</v>
      </c>
      <c r="D242" s="163" t="s">
        <v>34</v>
      </c>
      <c r="E242" s="164">
        <v>45231</v>
      </c>
      <c r="F242" s="353" t="s">
        <v>35</v>
      </c>
      <c r="G242" s="164">
        <v>45231</v>
      </c>
      <c r="H242" s="164">
        <v>45231</v>
      </c>
      <c r="I242" s="458" t="s">
        <v>36</v>
      </c>
      <c r="J242" s="165">
        <f>500000+880000</f>
        <v>1380000</v>
      </c>
      <c r="K242" s="141">
        <f t="shared" si="17"/>
        <v>1380000</v>
      </c>
      <c r="L242" s="482"/>
      <c r="M242" s="257"/>
      <c r="N242" s="30"/>
      <c r="O242" s="31"/>
      <c r="P242" s="31"/>
      <c r="Q242" s="31"/>
      <c r="R242" s="31"/>
      <c r="S242" s="31"/>
      <c r="T242" s="31"/>
      <c r="U242" s="31"/>
      <c r="V242" s="31"/>
      <c r="W242" s="31"/>
      <c r="X242" s="31"/>
      <c r="Y242" s="31"/>
      <c r="Z242" s="31"/>
      <c r="AA242" s="31"/>
      <c r="AB242" s="32"/>
      <c r="AC242" s="33"/>
      <c r="AD242" s="33"/>
      <c r="AE242" s="34"/>
      <c r="AF242" s="33"/>
      <c r="AG242" s="31"/>
      <c r="AH242" s="31"/>
      <c r="AI242" s="31"/>
      <c r="AJ242" s="31"/>
      <c r="AK242" s="31"/>
      <c r="AL242" s="31"/>
      <c r="AM242" s="31"/>
      <c r="AN242" s="31"/>
      <c r="AO242" s="32"/>
      <c r="AP242" s="35"/>
    </row>
    <row r="243" spans="1:42" ht="48.75" customHeight="1">
      <c r="A243" s="272"/>
      <c r="B243" s="82" t="s">
        <v>233</v>
      </c>
      <c r="C243" s="38" t="s">
        <v>40</v>
      </c>
      <c r="D243" s="163" t="s">
        <v>34</v>
      </c>
      <c r="E243" s="164">
        <v>44986</v>
      </c>
      <c r="F243" s="151" t="s">
        <v>35</v>
      </c>
      <c r="G243" s="151" t="s">
        <v>35</v>
      </c>
      <c r="H243" s="151" t="s">
        <v>35</v>
      </c>
      <c r="I243" s="453" t="s">
        <v>36</v>
      </c>
      <c r="J243" s="141">
        <v>460800</v>
      </c>
      <c r="K243" s="141">
        <f t="shared" si="17"/>
        <v>460800</v>
      </c>
      <c r="L243" s="482"/>
      <c r="M243" s="257"/>
      <c r="N243" s="30"/>
      <c r="O243" s="31"/>
      <c r="P243" s="31"/>
      <c r="Q243" s="31"/>
      <c r="R243" s="31"/>
      <c r="S243" s="31"/>
      <c r="T243" s="31"/>
      <c r="U243" s="31"/>
      <c r="V243" s="31"/>
      <c r="W243" s="31"/>
      <c r="X243" s="31"/>
      <c r="Y243" s="31"/>
      <c r="Z243" s="31"/>
      <c r="AA243" s="31"/>
      <c r="AB243" s="32"/>
      <c r="AC243" s="33"/>
      <c r="AD243" s="33"/>
      <c r="AE243" s="34"/>
      <c r="AF243" s="33"/>
      <c r="AG243" s="31"/>
      <c r="AH243" s="31"/>
      <c r="AI243" s="31"/>
      <c r="AJ243" s="31"/>
      <c r="AK243" s="31"/>
      <c r="AL243" s="31"/>
      <c r="AM243" s="31"/>
      <c r="AN243" s="31"/>
      <c r="AO243" s="32"/>
      <c r="AP243" s="35"/>
    </row>
    <row r="244" spans="1:42" ht="48.75" customHeight="1">
      <c r="A244" s="272"/>
      <c r="B244" s="6" t="s">
        <v>234</v>
      </c>
      <c r="C244" s="38" t="s">
        <v>40</v>
      </c>
      <c r="D244" s="163" t="s">
        <v>34</v>
      </c>
      <c r="E244" s="164">
        <v>44986</v>
      </c>
      <c r="F244" s="151" t="s">
        <v>35</v>
      </c>
      <c r="G244" s="151" t="s">
        <v>35</v>
      </c>
      <c r="H244" s="151" t="s">
        <v>35</v>
      </c>
      <c r="I244" s="453" t="s">
        <v>36</v>
      </c>
      <c r="J244" s="141">
        <v>280000</v>
      </c>
      <c r="K244" s="141">
        <f t="shared" si="17"/>
        <v>280000</v>
      </c>
      <c r="L244" s="482"/>
      <c r="M244" s="257"/>
      <c r="N244" s="30"/>
      <c r="O244" s="31"/>
      <c r="P244" s="31"/>
      <c r="Q244" s="31"/>
      <c r="R244" s="31"/>
      <c r="S244" s="31"/>
      <c r="T244" s="31"/>
      <c r="U244" s="31"/>
      <c r="V244" s="31"/>
      <c r="W244" s="31"/>
      <c r="X244" s="31"/>
      <c r="Y244" s="31"/>
      <c r="Z244" s="31"/>
      <c r="AA244" s="31"/>
      <c r="AB244" s="32"/>
      <c r="AC244" s="33"/>
      <c r="AD244" s="33"/>
      <c r="AE244" s="34"/>
      <c r="AF244" s="33"/>
      <c r="AG244" s="31"/>
      <c r="AH244" s="31"/>
      <c r="AI244" s="31"/>
      <c r="AJ244" s="31"/>
      <c r="AK244" s="31"/>
      <c r="AL244" s="31"/>
      <c r="AM244" s="31"/>
      <c r="AN244" s="31"/>
      <c r="AO244" s="32"/>
      <c r="AP244" s="35"/>
    </row>
    <row r="245" spans="1:42" ht="48.75" customHeight="1">
      <c r="A245" s="272"/>
      <c r="B245" s="6" t="s">
        <v>235</v>
      </c>
      <c r="C245" s="38" t="s">
        <v>40</v>
      </c>
      <c r="D245" s="163" t="s">
        <v>34</v>
      </c>
      <c r="E245" s="164">
        <v>44986</v>
      </c>
      <c r="F245" s="151" t="s">
        <v>35</v>
      </c>
      <c r="G245" s="151" t="s">
        <v>35</v>
      </c>
      <c r="H245" s="151" t="s">
        <v>35</v>
      </c>
      <c r="I245" s="453" t="s">
        <v>36</v>
      </c>
      <c r="J245" s="141">
        <v>456000</v>
      </c>
      <c r="K245" s="141">
        <f t="shared" si="17"/>
        <v>456000</v>
      </c>
      <c r="L245" s="482"/>
      <c r="M245" s="257"/>
      <c r="N245" s="30"/>
      <c r="O245" s="31"/>
      <c r="P245" s="31"/>
      <c r="Q245" s="31"/>
      <c r="R245" s="31"/>
      <c r="S245" s="31"/>
      <c r="T245" s="31"/>
      <c r="U245" s="31"/>
      <c r="V245" s="31"/>
      <c r="W245" s="31"/>
      <c r="X245" s="31"/>
      <c r="Y245" s="31"/>
      <c r="Z245" s="31"/>
      <c r="AA245" s="31"/>
      <c r="AB245" s="32"/>
      <c r="AC245" s="33"/>
      <c r="AD245" s="33"/>
      <c r="AE245" s="34"/>
      <c r="AF245" s="33"/>
      <c r="AG245" s="31"/>
      <c r="AH245" s="31"/>
      <c r="AI245" s="31"/>
      <c r="AJ245" s="31"/>
      <c r="AK245" s="31"/>
      <c r="AL245" s="31"/>
      <c r="AM245" s="31"/>
      <c r="AN245" s="31"/>
      <c r="AO245" s="32"/>
      <c r="AP245" s="35"/>
    </row>
    <row r="246" spans="1:42" ht="48.75" customHeight="1">
      <c r="A246" s="272"/>
      <c r="B246" s="84" t="s">
        <v>139</v>
      </c>
      <c r="C246" s="38" t="s">
        <v>40</v>
      </c>
      <c r="D246" s="163" t="s">
        <v>34</v>
      </c>
      <c r="E246" s="164">
        <v>44986</v>
      </c>
      <c r="F246" s="151" t="s">
        <v>35</v>
      </c>
      <c r="G246" s="151" t="s">
        <v>35</v>
      </c>
      <c r="H246" s="151" t="s">
        <v>35</v>
      </c>
      <c r="I246" s="453" t="s">
        <v>36</v>
      </c>
      <c r="J246" s="141">
        <v>720000</v>
      </c>
      <c r="K246" s="141">
        <f t="shared" si="17"/>
        <v>720000</v>
      </c>
      <c r="L246" s="482"/>
      <c r="M246" s="257"/>
      <c r="N246" s="30"/>
      <c r="O246" s="31"/>
      <c r="P246" s="31"/>
      <c r="Q246" s="31"/>
      <c r="R246" s="31"/>
      <c r="S246" s="31"/>
      <c r="T246" s="31"/>
      <c r="U246" s="31"/>
      <c r="V246" s="31"/>
      <c r="W246" s="31"/>
      <c r="X246" s="31"/>
      <c r="Y246" s="31"/>
      <c r="Z246" s="31"/>
      <c r="AA246" s="31"/>
      <c r="AB246" s="32"/>
      <c r="AC246" s="33"/>
      <c r="AD246" s="33"/>
      <c r="AE246" s="34"/>
      <c r="AF246" s="33"/>
      <c r="AG246" s="31"/>
      <c r="AH246" s="31"/>
      <c r="AI246" s="31"/>
      <c r="AJ246" s="31"/>
      <c r="AK246" s="31"/>
      <c r="AL246" s="31"/>
      <c r="AM246" s="31"/>
      <c r="AN246" s="31"/>
      <c r="AO246" s="32"/>
      <c r="AP246" s="35"/>
    </row>
    <row r="247" spans="1:42" ht="48.75" customHeight="1">
      <c r="A247" s="272"/>
      <c r="B247" s="6" t="s">
        <v>236</v>
      </c>
      <c r="C247" s="38" t="s">
        <v>40</v>
      </c>
      <c r="D247" s="163" t="s">
        <v>34</v>
      </c>
      <c r="E247" s="164">
        <v>44986</v>
      </c>
      <c r="F247" s="151" t="s">
        <v>35</v>
      </c>
      <c r="G247" s="151" t="s">
        <v>35</v>
      </c>
      <c r="H247" s="151" t="s">
        <v>35</v>
      </c>
      <c r="I247" s="453" t="s">
        <v>36</v>
      </c>
      <c r="J247" s="141">
        <v>337500</v>
      </c>
      <c r="K247" s="141">
        <f t="shared" si="17"/>
        <v>337500</v>
      </c>
      <c r="L247" s="482"/>
      <c r="M247" s="257"/>
      <c r="N247" s="30"/>
      <c r="O247" s="31"/>
      <c r="P247" s="31"/>
      <c r="Q247" s="31"/>
      <c r="R247" s="31"/>
      <c r="S247" s="31"/>
      <c r="T247" s="31"/>
      <c r="U247" s="31"/>
      <c r="V247" s="31"/>
      <c r="W247" s="31"/>
      <c r="X247" s="31"/>
      <c r="Y247" s="31"/>
      <c r="Z247" s="31"/>
      <c r="AA247" s="31"/>
      <c r="AB247" s="32"/>
      <c r="AC247" s="33"/>
      <c r="AD247" s="33"/>
      <c r="AE247" s="34"/>
      <c r="AF247" s="33"/>
      <c r="AG247" s="31"/>
      <c r="AH247" s="31"/>
      <c r="AI247" s="31"/>
      <c r="AJ247" s="31"/>
      <c r="AK247" s="31"/>
      <c r="AL247" s="31"/>
      <c r="AM247" s="31"/>
      <c r="AN247" s="31"/>
      <c r="AO247" s="32"/>
      <c r="AP247" s="35"/>
    </row>
    <row r="248" spans="1:42" ht="48.75" customHeight="1">
      <c r="A248" s="272"/>
      <c r="B248" s="6" t="s">
        <v>237</v>
      </c>
      <c r="C248" s="38" t="s">
        <v>40</v>
      </c>
      <c r="D248" s="163" t="s">
        <v>34</v>
      </c>
      <c r="E248" s="164">
        <v>44986</v>
      </c>
      <c r="F248" s="151" t="s">
        <v>35</v>
      </c>
      <c r="G248" s="151" t="s">
        <v>35</v>
      </c>
      <c r="H248" s="151" t="s">
        <v>35</v>
      </c>
      <c r="I248" s="453" t="s">
        <v>36</v>
      </c>
      <c r="J248" s="141">
        <v>216000</v>
      </c>
      <c r="K248" s="141">
        <f t="shared" si="17"/>
        <v>216000</v>
      </c>
      <c r="L248" s="482"/>
      <c r="M248" s="257"/>
      <c r="N248" s="30"/>
      <c r="O248" s="31"/>
      <c r="P248" s="31"/>
      <c r="Q248" s="31"/>
      <c r="R248" s="31"/>
      <c r="S248" s="31"/>
      <c r="T248" s="31"/>
      <c r="U248" s="31"/>
      <c r="V248" s="31"/>
      <c r="W248" s="31"/>
      <c r="X248" s="31"/>
      <c r="Y248" s="31"/>
      <c r="Z248" s="31"/>
      <c r="AA248" s="31"/>
      <c r="AB248" s="32"/>
      <c r="AC248" s="33"/>
      <c r="AD248" s="33"/>
      <c r="AE248" s="34"/>
      <c r="AF248" s="33"/>
      <c r="AG248" s="31"/>
      <c r="AH248" s="31"/>
      <c r="AI248" s="31"/>
      <c r="AJ248" s="31"/>
      <c r="AK248" s="31"/>
      <c r="AL248" s="31"/>
      <c r="AM248" s="31"/>
      <c r="AN248" s="31"/>
      <c r="AO248" s="32"/>
      <c r="AP248" s="35"/>
    </row>
    <row r="249" spans="1:42" ht="48.75" customHeight="1">
      <c r="A249" s="272"/>
      <c r="B249" s="84" t="s">
        <v>238</v>
      </c>
      <c r="C249" s="38" t="s">
        <v>40</v>
      </c>
      <c r="D249" s="163" t="s">
        <v>34</v>
      </c>
      <c r="E249" s="164">
        <v>44986</v>
      </c>
      <c r="F249" s="151" t="s">
        <v>35</v>
      </c>
      <c r="G249" s="151" t="s">
        <v>35</v>
      </c>
      <c r="H249" s="151" t="s">
        <v>35</v>
      </c>
      <c r="I249" s="453" t="s">
        <v>36</v>
      </c>
      <c r="J249" s="141">
        <v>456000</v>
      </c>
      <c r="K249" s="141">
        <f t="shared" si="17"/>
        <v>456000</v>
      </c>
      <c r="L249" s="482"/>
      <c r="M249" s="257"/>
      <c r="N249" s="30"/>
      <c r="O249" s="31"/>
      <c r="P249" s="31"/>
      <c r="Q249" s="31"/>
      <c r="R249" s="31"/>
      <c r="S249" s="31"/>
      <c r="T249" s="31"/>
      <c r="U249" s="31"/>
      <c r="V249" s="31"/>
      <c r="W249" s="31"/>
      <c r="X249" s="31"/>
      <c r="Y249" s="31"/>
      <c r="Z249" s="31"/>
      <c r="AA249" s="31"/>
      <c r="AB249" s="32"/>
      <c r="AC249" s="33"/>
      <c r="AD249" s="33"/>
      <c r="AE249" s="34"/>
      <c r="AF249" s="33"/>
      <c r="AG249" s="31"/>
      <c r="AH249" s="31"/>
      <c r="AI249" s="31"/>
      <c r="AJ249" s="31"/>
      <c r="AK249" s="31"/>
      <c r="AL249" s="31"/>
      <c r="AM249" s="31"/>
      <c r="AN249" s="31"/>
      <c r="AO249" s="32"/>
      <c r="AP249" s="35"/>
    </row>
    <row r="250" spans="1:42" ht="48.75" customHeight="1">
      <c r="A250" s="272"/>
      <c r="B250" s="6" t="s">
        <v>239</v>
      </c>
      <c r="C250" s="38" t="s">
        <v>40</v>
      </c>
      <c r="D250" s="163" t="s">
        <v>34</v>
      </c>
      <c r="E250" s="164">
        <v>44986</v>
      </c>
      <c r="F250" s="151" t="s">
        <v>35</v>
      </c>
      <c r="G250" s="151" t="s">
        <v>35</v>
      </c>
      <c r="H250" s="151" t="s">
        <v>35</v>
      </c>
      <c r="I250" s="453" t="s">
        <v>36</v>
      </c>
      <c r="J250" s="141">
        <v>660000</v>
      </c>
      <c r="K250" s="141">
        <f t="shared" si="17"/>
        <v>660000</v>
      </c>
      <c r="L250" s="482"/>
      <c r="M250" s="257"/>
      <c r="N250" s="30"/>
      <c r="O250" s="31"/>
      <c r="P250" s="31"/>
      <c r="Q250" s="31"/>
      <c r="R250" s="31"/>
      <c r="S250" s="31"/>
      <c r="T250" s="31"/>
      <c r="U250" s="31"/>
      <c r="V250" s="31"/>
      <c r="W250" s="31"/>
      <c r="X250" s="31"/>
      <c r="Y250" s="31"/>
      <c r="Z250" s="31"/>
      <c r="AA250" s="31"/>
      <c r="AB250" s="32"/>
      <c r="AC250" s="33"/>
      <c r="AD250" s="33"/>
      <c r="AE250" s="34"/>
      <c r="AF250" s="33"/>
      <c r="AG250" s="31"/>
      <c r="AH250" s="31"/>
      <c r="AI250" s="31"/>
      <c r="AJ250" s="31"/>
      <c r="AK250" s="31"/>
      <c r="AL250" s="31"/>
      <c r="AM250" s="31"/>
      <c r="AN250" s="31"/>
      <c r="AO250" s="32"/>
      <c r="AP250" s="35"/>
    </row>
    <row r="251" spans="1:42" ht="48.75" customHeight="1">
      <c r="A251" s="272"/>
      <c r="B251" s="6" t="s">
        <v>240</v>
      </c>
      <c r="C251" s="38" t="s">
        <v>40</v>
      </c>
      <c r="D251" s="163" t="s">
        <v>34</v>
      </c>
      <c r="E251" s="164">
        <v>44986</v>
      </c>
      <c r="F251" s="151" t="s">
        <v>35</v>
      </c>
      <c r="G251" s="151" t="s">
        <v>35</v>
      </c>
      <c r="H251" s="151" t="s">
        <v>35</v>
      </c>
      <c r="I251" s="453" t="s">
        <v>36</v>
      </c>
      <c r="J251" s="141">
        <v>456000</v>
      </c>
      <c r="K251" s="141">
        <f t="shared" si="17"/>
        <v>456000</v>
      </c>
      <c r="L251" s="482"/>
      <c r="M251" s="257"/>
      <c r="N251" s="30"/>
      <c r="O251" s="31"/>
      <c r="P251" s="31"/>
      <c r="Q251" s="31"/>
      <c r="R251" s="31"/>
      <c r="S251" s="31"/>
      <c r="T251" s="31"/>
      <c r="U251" s="31"/>
      <c r="V251" s="31"/>
      <c r="W251" s="31"/>
      <c r="X251" s="31"/>
      <c r="Y251" s="31"/>
      <c r="Z251" s="31"/>
      <c r="AA251" s="31"/>
      <c r="AB251" s="32"/>
      <c r="AC251" s="33"/>
      <c r="AD251" s="33"/>
      <c r="AE251" s="34"/>
      <c r="AF251" s="33"/>
      <c r="AG251" s="31"/>
      <c r="AH251" s="31"/>
      <c r="AI251" s="31"/>
      <c r="AJ251" s="31"/>
      <c r="AK251" s="31"/>
      <c r="AL251" s="31"/>
      <c r="AM251" s="31"/>
      <c r="AN251" s="31"/>
      <c r="AO251" s="32"/>
      <c r="AP251" s="35"/>
    </row>
    <row r="252" spans="1:42" ht="48.75" customHeight="1">
      <c r="A252" s="272"/>
      <c r="B252" s="6" t="s">
        <v>241</v>
      </c>
      <c r="C252" s="38" t="s">
        <v>40</v>
      </c>
      <c r="D252" s="163" t="s">
        <v>34</v>
      </c>
      <c r="E252" s="164">
        <v>44986</v>
      </c>
      <c r="F252" s="151" t="s">
        <v>35</v>
      </c>
      <c r="G252" s="151" t="s">
        <v>35</v>
      </c>
      <c r="H252" s="151" t="s">
        <v>35</v>
      </c>
      <c r="I252" s="453" t="s">
        <v>36</v>
      </c>
      <c r="J252" s="141">
        <v>440000</v>
      </c>
      <c r="K252" s="141">
        <f t="shared" si="17"/>
        <v>440000</v>
      </c>
      <c r="L252" s="482"/>
      <c r="M252" s="257"/>
      <c r="N252" s="30"/>
      <c r="O252" s="31"/>
      <c r="P252" s="31"/>
      <c r="Q252" s="31"/>
      <c r="R252" s="31"/>
      <c r="S252" s="31"/>
      <c r="T252" s="31"/>
      <c r="U252" s="31"/>
      <c r="V252" s="31"/>
      <c r="W252" s="31"/>
      <c r="X252" s="31"/>
      <c r="Y252" s="31"/>
      <c r="Z252" s="31"/>
      <c r="AA252" s="31"/>
      <c r="AB252" s="32"/>
      <c r="AC252" s="33"/>
      <c r="AD252" s="33"/>
      <c r="AE252" s="34"/>
      <c r="AF252" s="33"/>
      <c r="AG252" s="31"/>
      <c r="AH252" s="31"/>
      <c r="AI252" s="31"/>
      <c r="AJ252" s="31"/>
      <c r="AK252" s="31"/>
      <c r="AL252" s="31"/>
      <c r="AM252" s="31"/>
      <c r="AN252" s="31"/>
      <c r="AO252" s="32"/>
      <c r="AP252" s="35"/>
    </row>
    <row r="253" spans="1:42" ht="48.75" customHeight="1">
      <c r="A253" s="272"/>
      <c r="B253" s="6" t="s">
        <v>242</v>
      </c>
      <c r="C253" s="38" t="s">
        <v>40</v>
      </c>
      <c r="D253" s="163" t="s">
        <v>34</v>
      </c>
      <c r="E253" s="164">
        <v>44986</v>
      </c>
      <c r="F253" s="151" t="s">
        <v>35</v>
      </c>
      <c r="G253" s="151" t="s">
        <v>35</v>
      </c>
      <c r="H253" s="151" t="s">
        <v>35</v>
      </c>
      <c r="I253" s="453" t="s">
        <v>36</v>
      </c>
      <c r="J253" s="141">
        <v>440000</v>
      </c>
      <c r="K253" s="141">
        <f t="shared" si="17"/>
        <v>440000</v>
      </c>
      <c r="L253" s="482"/>
      <c r="M253" s="257"/>
      <c r="N253" s="30"/>
      <c r="O253" s="31"/>
      <c r="P253" s="31"/>
      <c r="Q253" s="31"/>
      <c r="R253" s="31"/>
      <c r="S253" s="31"/>
      <c r="T253" s="31"/>
      <c r="U253" s="31"/>
      <c r="V253" s="31"/>
      <c r="W253" s="31"/>
      <c r="X253" s="31"/>
      <c r="Y253" s="31"/>
      <c r="Z253" s="31"/>
      <c r="AA253" s="31"/>
      <c r="AB253" s="32"/>
      <c r="AC253" s="33"/>
      <c r="AD253" s="33"/>
      <c r="AE253" s="34"/>
      <c r="AF253" s="33"/>
      <c r="AG253" s="31"/>
      <c r="AH253" s="31"/>
      <c r="AI253" s="31"/>
      <c r="AJ253" s="31"/>
      <c r="AK253" s="31"/>
      <c r="AL253" s="31"/>
      <c r="AM253" s="31"/>
      <c r="AN253" s="31"/>
      <c r="AO253" s="32"/>
      <c r="AP253" s="35"/>
    </row>
    <row r="254" spans="1:42" ht="48.75" customHeight="1">
      <c r="A254" s="272"/>
      <c r="B254" s="6" t="s">
        <v>243</v>
      </c>
      <c r="C254" s="38" t="s">
        <v>40</v>
      </c>
      <c r="D254" s="163" t="s">
        <v>34</v>
      </c>
      <c r="E254" s="164">
        <v>44986</v>
      </c>
      <c r="F254" s="151" t="s">
        <v>35</v>
      </c>
      <c r="G254" s="151" t="s">
        <v>35</v>
      </c>
      <c r="H254" s="151" t="s">
        <v>35</v>
      </c>
      <c r="I254" s="453" t="s">
        <v>36</v>
      </c>
      <c r="J254" s="141">
        <v>1920000</v>
      </c>
      <c r="K254" s="141">
        <f t="shared" si="17"/>
        <v>1920000</v>
      </c>
      <c r="L254" s="482"/>
      <c r="M254" s="257"/>
      <c r="N254" s="299"/>
      <c r="O254" s="300"/>
      <c r="P254" s="300"/>
      <c r="Q254" s="300"/>
      <c r="R254" s="300"/>
      <c r="S254" s="300"/>
      <c r="T254" s="300"/>
      <c r="U254" s="300"/>
      <c r="V254" s="300"/>
      <c r="W254" s="300"/>
      <c r="X254" s="300"/>
      <c r="Y254" s="300"/>
      <c r="Z254" s="300"/>
      <c r="AA254" s="300"/>
      <c r="AB254" s="32"/>
      <c r="AC254" s="301"/>
      <c r="AD254" s="301"/>
      <c r="AE254" s="34"/>
      <c r="AF254" s="301"/>
      <c r="AG254" s="300"/>
      <c r="AH254" s="300"/>
      <c r="AI254" s="300"/>
      <c r="AJ254" s="300"/>
      <c r="AK254" s="300"/>
      <c r="AL254" s="300"/>
      <c r="AM254" s="300"/>
      <c r="AN254" s="300"/>
      <c r="AO254" s="32"/>
      <c r="AP254" s="35"/>
    </row>
    <row r="255" spans="1:42" ht="48.75" customHeight="1">
      <c r="A255" s="272"/>
      <c r="B255" s="330" t="s">
        <v>376</v>
      </c>
      <c r="C255" s="38" t="s">
        <v>40</v>
      </c>
      <c r="D255" s="329" t="s">
        <v>34</v>
      </c>
      <c r="E255" s="409">
        <v>45017</v>
      </c>
      <c r="F255" s="353" t="s">
        <v>35</v>
      </c>
      <c r="G255" s="354" t="s">
        <v>35</v>
      </c>
      <c r="H255" s="354" t="s">
        <v>35</v>
      </c>
      <c r="I255" s="460" t="s">
        <v>36</v>
      </c>
      <c r="J255" s="484">
        <v>546000</v>
      </c>
      <c r="K255" s="484">
        <f t="shared" si="17"/>
        <v>546000</v>
      </c>
      <c r="L255" s="482"/>
      <c r="M255" s="257"/>
      <c r="N255" s="299"/>
      <c r="O255" s="300"/>
      <c r="P255" s="300"/>
      <c r="Q255" s="300"/>
      <c r="R255" s="300"/>
      <c r="S255" s="300"/>
      <c r="T255" s="300"/>
      <c r="U255" s="300"/>
      <c r="V255" s="300"/>
      <c r="W255" s="300"/>
      <c r="X255" s="300"/>
      <c r="Y255" s="300"/>
      <c r="Z255" s="300"/>
      <c r="AA255" s="300"/>
      <c r="AB255" s="32"/>
      <c r="AC255" s="301"/>
      <c r="AD255" s="301"/>
      <c r="AE255" s="34"/>
      <c r="AF255" s="301"/>
      <c r="AG255" s="300"/>
      <c r="AH255" s="300"/>
      <c r="AI255" s="300"/>
      <c r="AJ255" s="300"/>
      <c r="AK255" s="300"/>
      <c r="AL255" s="300"/>
      <c r="AM255" s="300"/>
      <c r="AN255" s="300"/>
      <c r="AO255" s="32"/>
      <c r="AP255" s="35"/>
    </row>
    <row r="256" spans="1:42" ht="48.75" customHeight="1">
      <c r="A256" s="272"/>
      <c r="B256" s="330" t="s">
        <v>379</v>
      </c>
      <c r="C256" s="38" t="s">
        <v>40</v>
      </c>
      <c r="D256" s="372" t="s">
        <v>34</v>
      </c>
      <c r="E256" s="500">
        <v>45261</v>
      </c>
      <c r="F256" s="501" t="s">
        <v>35</v>
      </c>
      <c r="G256" s="502" t="s">
        <v>35</v>
      </c>
      <c r="H256" s="503" t="s">
        <v>35</v>
      </c>
      <c r="I256" s="460" t="s">
        <v>36</v>
      </c>
      <c r="J256" s="484">
        <v>615000</v>
      </c>
      <c r="K256" s="484">
        <f t="shared" si="17"/>
        <v>615000</v>
      </c>
      <c r="L256" s="482"/>
      <c r="M256" s="257"/>
      <c r="N256" s="299"/>
      <c r="O256" s="300"/>
      <c r="P256" s="300"/>
      <c r="Q256" s="300"/>
      <c r="R256" s="300"/>
      <c r="S256" s="300"/>
      <c r="T256" s="300"/>
      <c r="U256" s="300"/>
      <c r="V256" s="300"/>
      <c r="W256" s="300"/>
      <c r="X256" s="300"/>
      <c r="Y256" s="300"/>
      <c r="Z256" s="300"/>
      <c r="AA256" s="300"/>
      <c r="AB256" s="32"/>
      <c r="AC256" s="301"/>
      <c r="AD256" s="301"/>
      <c r="AE256" s="34"/>
      <c r="AF256" s="301"/>
      <c r="AG256" s="300"/>
      <c r="AH256" s="300"/>
      <c r="AI256" s="300"/>
      <c r="AJ256" s="300"/>
      <c r="AK256" s="300"/>
      <c r="AL256" s="300"/>
      <c r="AM256" s="300"/>
      <c r="AN256" s="300"/>
      <c r="AO256" s="32"/>
      <c r="AP256" s="35"/>
    </row>
    <row r="257" spans="1:42" ht="48.75" customHeight="1">
      <c r="A257" s="272"/>
      <c r="B257" s="334" t="s">
        <v>386</v>
      </c>
      <c r="C257" s="38" t="s">
        <v>40</v>
      </c>
      <c r="D257" s="329" t="s">
        <v>34</v>
      </c>
      <c r="E257" s="409" t="s">
        <v>375</v>
      </c>
      <c r="F257" s="353" t="s">
        <v>35</v>
      </c>
      <c r="G257" s="354" t="s">
        <v>35</v>
      </c>
      <c r="H257" s="354" t="s">
        <v>35</v>
      </c>
      <c r="I257" s="460" t="s">
        <v>36</v>
      </c>
      <c r="J257" s="484">
        <v>594000</v>
      </c>
      <c r="K257" s="484">
        <f t="shared" si="17"/>
        <v>594000</v>
      </c>
      <c r="L257" s="482"/>
      <c r="M257" s="257"/>
      <c r="N257" s="299"/>
      <c r="O257" s="300"/>
      <c r="P257" s="300"/>
      <c r="Q257" s="300"/>
      <c r="R257" s="300"/>
      <c r="S257" s="300"/>
      <c r="T257" s="300"/>
      <c r="U257" s="300"/>
      <c r="V257" s="300"/>
      <c r="W257" s="300"/>
      <c r="X257" s="300"/>
      <c r="Y257" s="300"/>
      <c r="Z257" s="300"/>
      <c r="AA257" s="300"/>
      <c r="AB257" s="32"/>
      <c r="AC257" s="301"/>
      <c r="AD257" s="301"/>
      <c r="AE257" s="34"/>
      <c r="AF257" s="301"/>
      <c r="AG257" s="300"/>
      <c r="AH257" s="300"/>
      <c r="AI257" s="300"/>
      <c r="AJ257" s="300"/>
      <c r="AK257" s="300"/>
      <c r="AL257" s="300"/>
      <c r="AM257" s="300"/>
      <c r="AN257" s="300"/>
      <c r="AO257" s="32"/>
      <c r="AP257" s="35"/>
    </row>
    <row r="258" spans="1:42" ht="48.75" customHeight="1">
      <c r="A258" s="272"/>
      <c r="B258" s="330" t="s">
        <v>388</v>
      </c>
      <c r="C258" s="38" t="s">
        <v>40</v>
      </c>
      <c r="D258" s="329" t="s">
        <v>34</v>
      </c>
      <c r="E258" s="409" t="s">
        <v>387</v>
      </c>
      <c r="F258" s="353" t="s">
        <v>35</v>
      </c>
      <c r="G258" s="354" t="s">
        <v>35</v>
      </c>
      <c r="H258" s="354" t="s">
        <v>35</v>
      </c>
      <c r="I258" s="460" t="s">
        <v>36</v>
      </c>
      <c r="J258" s="484">
        <v>72750</v>
      </c>
      <c r="K258" s="484">
        <f t="shared" si="17"/>
        <v>72750</v>
      </c>
      <c r="L258" s="482"/>
      <c r="M258" s="257"/>
      <c r="N258" s="30"/>
      <c r="O258" s="31"/>
      <c r="P258" s="31"/>
      <c r="Q258" s="31"/>
      <c r="R258" s="31"/>
      <c r="S258" s="31"/>
      <c r="T258" s="31"/>
      <c r="U258" s="31"/>
      <c r="V258" s="31"/>
      <c r="W258" s="31"/>
      <c r="X258" s="31"/>
      <c r="Y258" s="31"/>
      <c r="Z258" s="31"/>
      <c r="AA258" s="31"/>
      <c r="AB258" s="32"/>
      <c r="AC258" s="33"/>
      <c r="AD258" s="33"/>
      <c r="AE258" s="34"/>
      <c r="AF258" s="33"/>
      <c r="AG258" s="31"/>
      <c r="AH258" s="31"/>
      <c r="AI258" s="31"/>
      <c r="AJ258" s="31"/>
      <c r="AK258" s="31"/>
      <c r="AL258" s="31"/>
      <c r="AM258" s="31"/>
      <c r="AN258" s="31"/>
      <c r="AO258" s="32"/>
      <c r="AP258" s="35"/>
    </row>
    <row r="259" spans="1:42" ht="87" customHeight="1">
      <c r="A259" s="272"/>
      <c r="B259" s="36" t="s">
        <v>244</v>
      </c>
      <c r="C259" s="38" t="s">
        <v>44</v>
      </c>
      <c r="D259" s="163" t="s">
        <v>34</v>
      </c>
      <c r="E259" s="164">
        <v>45078</v>
      </c>
      <c r="F259" s="151" t="s">
        <v>35</v>
      </c>
      <c r="G259" s="151" t="s">
        <v>35</v>
      </c>
      <c r="H259" s="151" t="s">
        <v>35</v>
      </c>
      <c r="I259" s="458" t="s">
        <v>45</v>
      </c>
      <c r="J259" s="165">
        <v>400000</v>
      </c>
      <c r="K259" s="141">
        <f t="shared" si="17"/>
        <v>400000</v>
      </c>
      <c r="L259" s="482"/>
      <c r="M259" s="257"/>
      <c r="N259" s="30"/>
      <c r="O259" s="31"/>
      <c r="P259" s="31"/>
      <c r="Q259" s="31"/>
      <c r="R259" s="31"/>
      <c r="S259" s="31"/>
      <c r="T259" s="31"/>
      <c r="U259" s="31"/>
      <c r="V259" s="31"/>
      <c r="W259" s="31"/>
      <c r="X259" s="31"/>
      <c r="Y259" s="31"/>
      <c r="Z259" s="31"/>
      <c r="AA259" s="31"/>
      <c r="AB259" s="32"/>
      <c r="AC259" s="33"/>
      <c r="AD259" s="33"/>
      <c r="AE259" s="34"/>
      <c r="AF259" s="33"/>
      <c r="AG259" s="31"/>
      <c r="AH259" s="31"/>
      <c r="AI259" s="31"/>
      <c r="AJ259" s="31"/>
      <c r="AK259" s="31"/>
      <c r="AL259" s="31"/>
      <c r="AM259" s="31"/>
      <c r="AN259" s="31"/>
      <c r="AO259" s="32"/>
      <c r="AP259" s="35"/>
    </row>
    <row r="260" spans="1:42" ht="87" customHeight="1">
      <c r="A260" s="272"/>
      <c r="B260" s="36" t="s">
        <v>245</v>
      </c>
      <c r="C260" s="38" t="s">
        <v>44</v>
      </c>
      <c r="D260" s="163" t="s">
        <v>34</v>
      </c>
      <c r="E260" s="164">
        <v>45078</v>
      </c>
      <c r="F260" s="151" t="s">
        <v>35</v>
      </c>
      <c r="G260" s="151" t="s">
        <v>35</v>
      </c>
      <c r="H260" s="151" t="s">
        <v>35</v>
      </c>
      <c r="I260" s="458" t="s">
        <v>45</v>
      </c>
      <c r="J260" s="165">
        <v>400000</v>
      </c>
      <c r="K260" s="141">
        <f t="shared" si="17"/>
        <v>400000</v>
      </c>
      <c r="L260" s="482"/>
      <c r="M260" s="257"/>
      <c r="N260" s="30"/>
      <c r="O260" s="31"/>
      <c r="P260" s="31"/>
      <c r="Q260" s="31"/>
      <c r="R260" s="31"/>
      <c r="S260" s="31"/>
      <c r="T260" s="31"/>
      <c r="U260" s="31"/>
      <c r="V260" s="31"/>
      <c r="W260" s="31"/>
      <c r="X260" s="31"/>
      <c r="Y260" s="31"/>
      <c r="Z260" s="31"/>
      <c r="AA260" s="31"/>
      <c r="AB260" s="32"/>
      <c r="AC260" s="33"/>
      <c r="AD260" s="33"/>
      <c r="AE260" s="34"/>
      <c r="AF260" s="33"/>
      <c r="AG260" s="31"/>
      <c r="AH260" s="31"/>
      <c r="AI260" s="31"/>
      <c r="AJ260" s="31"/>
      <c r="AK260" s="31"/>
      <c r="AL260" s="31"/>
      <c r="AM260" s="31"/>
      <c r="AN260" s="31"/>
      <c r="AO260" s="32"/>
      <c r="AP260" s="35"/>
    </row>
    <row r="261" spans="1:42" ht="87" customHeight="1">
      <c r="A261" s="272"/>
      <c r="B261" s="36" t="s">
        <v>246</v>
      </c>
      <c r="C261" s="38" t="s">
        <v>44</v>
      </c>
      <c r="D261" s="163" t="s">
        <v>34</v>
      </c>
      <c r="E261" s="164">
        <v>45078</v>
      </c>
      <c r="F261" s="151" t="s">
        <v>35</v>
      </c>
      <c r="G261" s="151" t="s">
        <v>35</v>
      </c>
      <c r="H261" s="151" t="s">
        <v>35</v>
      </c>
      <c r="I261" s="458" t="s">
        <v>45</v>
      </c>
      <c r="J261" s="165">
        <v>400000</v>
      </c>
      <c r="K261" s="141">
        <f t="shared" si="17"/>
        <v>400000</v>
      </c>
      <c r="L261" s="482"/>
      <c r="M261" s="257"/>
      <c r="N261" s="30"/>
      <c r="O261" s="31"/>
      <c r="P261" s="31"/>
      <c r="Q261" s="31"/>
      <c r="R261" s="31"/>
      <c r="S261" s="31"/>
      <c r="T261" s="31"/>
      <c r="U261" s="31"/>
      <c r="V261" s="31"/>
      <c r="W261" s="31"/>
      <c r="X261" s="31"/>
      <c r="Y261" s="31"/>
      <c r="Z261" s="31"/>
      <c r="AA261" s="31"/>
      <c r="AB261" s="32"/>
      <c r="AC261" s="33"/>
      <c r="AD261" s="33"/>
      <c r="AE261" s="34"/>
      <c r="AF261" s="33"/>
      <c r="AG261" s="31"/>
      <c r="AH261" s="31"/>
      <c r="AI261" s="31"/>
      <c r="AJ261" s="31"/>
      <c r="AK261" s="31"/>
      <c r="AL261" s="31"/>
      <c r="AM261" s="31"/>
      <c r="AN261" s="31"/>
      <c r="AO261" s="32"/>
      <c r="AP261" s="35"/>
    </row>
    <row r="262" spans="1:42" ht="87" customHeight="1">
      <c r="A262" s="272"/>
      <c r="B262" s="36" t="s">
        <v>247</v>
      </c>
      <c r="C262" s="38" t="s">
        <v>44</v>
      </c>
      <c r="D262" s="163" t="s">
        <v>34</v>
      </c>
      <c r="E262" s="164">
        <v>45231</v>
      </c>
      <c r="F262" s="151" t="s">
        <v>35</v>
      </c>
      <c r="G262" s="151" t="s">
        <v>35</v>
      </c>
      <c r="H262" s="151" t="s">
        <v>35</v>
      </c>
      <c r="I262" s="458" t="s">
        <v>45</v>
      </c>
      <c r="J262" s="165">
        <v>400000</v>
      </c>
      <c r="K262" s="141">
        <f t="shared" si="17"/>
        <v>400000</v>
      </c>
      <c r="L262" s="482"/>
      <c r="M262" s="257"/>
      <c r="N262" s="30"/>
      <c r="O262" s="31"/>
      <c r="P262" s="31"/>
      <c r="Q262" s="31"/>
      <c r="R262" s="31"/>
      <c r="S262" s="31"/>
      <c r="T262" s="31"/>
      <c r="U262" s="31"/>
      <c r="V262" s="31"/>
      <c r="W262" s="31"/>
      <c r="X262" s="31"/>
      <c r="Y262" s="31"/>
      <c r="Z262" s="31"/>
      <c r="AA262" s="31"/>
      <c r="AB262" s="32"/>
      <c r="AC262" s="33"/>
      <c r="AD262" s="33"/>
      <c r="AE262" s="34"/>
      <c r="AF262" s="33"/>
      <c r="AG262" s="31"/>
      <c r="AH262" s="31"/>
      <c r="AI262" s="31"/>
      <c r="AJ262" s="31"/>
      <c r="AK262" s="31"/>
      <c r="AL262" s="31"/>
      <c r="AM262" s="31"/>
      <c r="AN262" s="31"/>
      <c r="AO262" s="32"/>
      <c r="AP262" s="35"/>
    </row>
    <row r="263" spans="1:42" ht="87" customHeight="1">
      <c r="A263" s="272"/>
      <c r="B263" s="36" t="s">
        <v>248</v>
      </c>
      <c r="C263" s="38" t="s">
        <v>44</v>
      </c>
      <c r="D263" s="163" t="s">
        <v>34</v>
      </c>
      <c r="E263" s="164">
        <v>44986</v>
      </c>
      <c r="F263" s="151" t="s">
        <v>35</v>
      </c>
      <c r="G263" s="151" t="s">
        <v>35</v>
      </c>
      <c r="H263" s="151" t="s">
        <v>35</v>
      </c>
      <c r="I263" s="458" t="s">
        <v>45</v>
      </c>
      <c r="J263" s="165">
        <v>400000</v>
      </c>
      <c r="K263" s="141">
        <f t="shared" si="17"/>
        <v>400000</v>
      </c>
      <c r="L263" s="483"/>
      <c r="M263" s="257"/>
      <c r="N263" s="30"/>
      <c r="O263" s="31"/>
      <c r="P263" s="31"/>
      <c r="Q263" s="31"/>
      <c r="R263" s="31"/>
      <c r="S263" s="31"/>
      <c r="T263" s="31"/>
      <c r="U263" s="31"/>
      <c r="V263" s="31"/>
      <c r="W263" s="31"/>
      <c r="X263" s="31"/>
      <c r="Y263" s="31"/>
      <c r="Z263" s="31"/>
      <c r="AA263" s="31"/>
      <c r="AB263" s="32"/>
      <c r="AC263" s="33"/>
      <c r="AD263" s="33"/>
      <c r="AE263" s="34"/>
      <c r="AF263" s="33"/>
      <c r="AG263" s="31"/>
      <c r="AH263" s="31"/>
      <c r="AI263" s="31"/>
      <c r="AJ263" s="31"/>
      <c r="AK263" s="31"/>
      <c r="AL263" s="31"/>
      <c r="AM263" s="31"/>
      <c r="AN263" s="31"/>
      <c r="AO263" s="32"/>
      <c r="AP263" s="35"/>
    </row>
    <row r="264" spans="1:42" ht="48" customHeight="1">
      <c r="A264" s="272"/>
      <c r="B264" s="36" t="s">
        <v>249</v>
      </c>
      <c r="C264" s="38" t="s">
        <v>44</v>
      </c>
      <c r="D264" s="163" t="s">
        <v>34</v>
      </c>
      <c r="E264" s="164">
        <v>45200</v>
      </c>
      <c r="F264" s="151" t="s">
        <v>35</v>
      </c>
      <c r="G264" s="151" t="s">
        <v>35</v>
      </c>
      <c r="H264" s="151" t="s">
        <v>35</v>
      </c>
      <c r="I264" s="458" t="s">
        <v>45</v>
      </c>
      <c r="J264" s="165">
        <v>468000</v>
      </c>
      <c r="K264" s="141">
        <f t="shared" si="17"/>
        <v>468000</v>
      </c>
      <c r="L264" s="472"/>
      <c r="M264" s="93"/>
      <c r="N264" s="30"/>
      <c r="O264" s="31"/>
      <c r="P264" s="31"/>
      <c r="Q264" s="31"/>
      <c r="R264" s="31"/>
      <c r="S264" s="31"/>
      <c r="T264" s="31"/>
      <c r="U264" s="31"/>
      <c r="V264" s="31"/>
      <c r="W264" s="31"/>
      <c r="X264" s="31"/>
      <c r="Y264" s="31"/>
      <c r="Z264" s="31"/>
      <c r="AA264" s="31"/>
      <c r="AB264" s="32"/>
      <c r="AC264" s="33"/>
      <c r="AD264" s="33"/>
      <c r="AE264" s="34"/>
      <c r="AF264" s="33"/>
      <c r="AG264" s="31"/>
      <c r="AH264" s="31"/>
      <c r="AI264" s="31"/>
      <c r="AJ264" s="31"/>
      <c r="AK264" s="31"/>
      <c r="AL264" s="31"/>
      <c r="AM264" s="31"/>
      <c r="AN264" s="31"/>
      <c r="AO264" s="32"/>
      <c r="AP264" s="35"/>
    </row>
    <row r="265" spans="1:42" ht="60.65" customHeight="1">
      <c r="A265" s="272"/>
      <c r="B265" s="36" t="s">
        <v>250</v>
      </c>
      <c r="C265" s="38" t="s">
        <v>44</v>
      </c>
      <c r="D265" s="163" t="s">
        <v>34</v>
      </c>
      <c r="E265" s="164">
        <v>45078</v>
      </c>
      <c r="F265" s="151" t="s">
        <v>35</v>
      </c>
      <c r="G265" s="151" t="s">
        <v>35</v>
      </c>
      <c r="H265" s="151" t="s">
        <v>35</v>
      </c>
      <c r="I265" s="458" t="s">
        <v>45</v>
      </c>
      <c r="J265" s="165">
        <v>160000</v>
      </c>
      <c r="K265" s="141">
        <f t="shared" si="17"/>
        <v>160000</v>
      </c>
      <c r="L265" s="472"/>
      <c r="M265" s="93"/>
      <c r="N265" s="30"/>
      <c r="O265" s="30"/>
      <c r="P265" s="30"/>
      <c r="Q265" s="30"/>
      <c r="R265" s="30"/>
      <c r="S265" s="30"/>
      <c r="T265" s="30"/>
      <c r="U265" s="30"/>
      <c r="V265" s="30"/>
      <c r="W265" s="30"/>
      <c r="X265" s="30"/>
      <c r="Y265" s="30"/>
      <c r="Z265" s="30"/>
      <c r="AA265" s="30"/>
      <c r="AB265" s="30"/>
      <c r="AC265" s="37"/>
      <c r="AD265" s="37"/>
      <c r="AE265" s="37"/>
      <c r="AF265" s="37"/>
      <c r="AG265" s="30"/>
      <c r="AH265" s="30"/>
      <c r="AI265" s="30"/>
      <c r="AJ265" s="30"/>
      <c r="AK265" s="30"/>
      <c r="AL265" s="30"/>
      <c r="AM265" s="30"/>
      <c r="AN265" s="30"/>
      <c r="AO265" s="30"/>
      <c r="AP265" s="30"/>
    </row>
    <row r="266" spans="1:42" ht="52.9" customHeight="1">
      <c r="A266" s="272"/>
      <c r="B266" s="36" t="s">
        <v>251</v>
      </c>
      <c r="C266" s="38" t="s">
        <v>44</v>
      </c>
      <c r="D266" s="163" t="s">
        <v>34</v>
      </c>
      <c r="E266" s="164">
        <v>44986</v>
      </c>
      <c r="F266" s="151" t="s">
        <v>35</v>
      </c>
      <c r="G266" s="151" t="s">
        <v>35</v>
      </c>
      <c r="H266" s="151" t="s">
        <v>35</v>
      </c>
      <c r="I266" s="458" t="s">
        <v>45</v>
      </c>
      <c r="J266" s="165">
        <v>260000</v>
      </c>
      <c r="K266" s="141">
        <f t="shared" si="17"/>
        <v>260000</v>
      </c>
      <c r="L266" s="472"/>
      <c r="M266" s="93"/>
      <c r="N266" s="30"/>
      <c r="O266" s="30"/>
      <c r="P266" s="30"/>
      <c r="Q266" s="30"/>
      <c r="R266" s="30"/>
      <c r="S266" s="30"/>
      <c r="T266" s="30"/>
      <c r="U266" s="30"/>
      <c r="V266" s="30"/>
      <c r="W266" s="30"/>
      <c r="X266" s="30"/>
      <c r="Y266" s="30"/>
      <c r="Z266" s="30"/>
      <c r="AA266" s="30"/>
      <c r="AB266" s="30"/>
      <c r="AC266" s="37"/>
      <c r="AD266" s="37"/>
      <c r="AE266" s="37"/>
      <c r="AF266" s="37"/>
      <c r="AG266" s="30"/>
      <c r="AH266" s="30"/>
      <c r="AI266" s="30"/>
      <c r="AJ266" s="30"/>
      <c r="AK266" s="30"/>
      <c r="AL266" s="30"/>
      <c r="AM266" s="30"/>
      <c r="AN266" s="30"/>
      <c r="AO266" s="30"/>
      <c r="AP266" s="30"/>
    </row>
    <row r="267" spans="1:42" ht="31.5" customHeight="1">
      <c r="A267" s="272"/>
      <c r="B267" s="25" t="s">
        <v>252</v>
      </c>
      <c r="C267" s="51" t="s">
        <v>44</v>
      </c>
      <c r="D267" s="163" t="s">
        <v>34</v>
      </c>
      <c r="E267" s="177">
        <v>44986</v>
      </c>
      <c r="F267" s="151" t="s">
        <v>35</v>
      </c>
      <c r="G267" s="151" t="s">
        <v>35</v>
      </c>
      <c r="H267" s="151" t="s">
        <v>35</v>
      </c>
      <c r="I267" s="454" t="s">
        <v>45</v>
      </c>
      <c r="J267" s="154">
        <v>300000</v>
      </c>
      <c r="K267" s="141">
        <f t="shared" si="17"/>
        <v>300000</v>
      </c>
      <c r="L267" s="472"/>
      <c r="M267" s="93"/>
      <c r="N267" s="299"/>
      <c r="O267" s="299"/>
      <c r="P267" s="299"/>
      <c r="Q267" s="299"/>
      <c r="R267" s="299"/>
      <c r="S267" s="299"/>
      <c r="T267" s="299"/>
      <c r="U267" s="299"/>
      <c r="V267" s="299"/>
      <c r="W267" s="299"/>
      <c r="X267" s="299"/>
      <c r="Y267" s="299"/>
      <c r="Z267" s="299"/>
      <c r="AA267" s="299"/>
      <c r="AB267" s="299"/>
      <c r="AC267" s="302"/>
      <c r="AD267" s="302"/>
      <c r="AE267" s="302"/>
      <c r="AF267" s="302"/>
      <c r="AG267" s="299"/>
      <c r="AH267" s="299"/>
      <c r="AI267" s="299"/>
      <c r="AJ267" s="299"/>
      <c r="AK267" s="299"/>
      <c r="AL267" s="299"/>
      <c r="AM267" s="299"/>
      <c r="AN267" s="299"/>
      <c r="AO267" s="299"/>
      <c r="AP267" s="299"/>
    </row>
    <row r="268" spans="1:42" ht="31.5" customHeight="1">
      <c r="A268" s="272"/>
      <c r="B268" s="330" t="s">
        <v>396</v>
      </c>
      <c r="C268" s="51" t="s">
        <v>394</v>
      </c>
      <c r="D268" s="163" t="s">
        <v>34</v>
      </c>
      <c r="E268" s="389" t="s">
        <v>375</v>
      </c>
      <c r="F268" s="151" t="s">
        <v>35</v>
      </c>
      <c r="G268" s="151" t="s">
        <v>35</v>
      </c>
      <c r="H268" s="151" t="s">
        <v>35</v>
      </c>
      <c r="I268" s="454" t="s">
        <v>36</v>
      </c>
      <c r="J268" s="154">
        <v>132600</v>
      </c>
      <c r="K268" s="141">
        <f t="shared" si="17"/>
        <v>132600</v>
      </c>
      <c r="L268" s="472"/>
      <c r="M268" s="93"/>
      <c r="N268" s="30"/>
      <c r="O268" s="30"/>
      <c r="P268" s="30"/>
      <c r="Q268" s="30"/>
      <c r="R268" s="30"/>
      <c r="S268" s="30"/>
      <c r="T268" s="30"/>
      <c r="U268" s="30"/>
      <c r="V268" s="30"/>
      <c r="W268" s="30"/>
      <c r="X268" s="30"/>
      <c r="Y268" s="30"/>
      <c r="Z268" s="30"/>
      <c r="AA268" s="30"/>
      <c r="AB268" s="30"/>
      <c r="AC268" s="37"/>
      <c r="AD268" s="37"/>
      <c r="AE268" s="37"/>
      <c r="AF268" s="37"/>
      <c r="AG268" s="30"/>
      <c r="AH268" s="30"/>
      <c r="AI268" s="30"/>
      <c r="AJ268" s="30"/>
      <c r="AK268" s="30"/>
      <c r="AL268" s="30"/>
      <c r="AM268" s="30"/>
      <c r="AN268" s="30"/>
      <c r="AO268" s="30"/>
      <c r="AP268" s="30"/>
    </row>
    <row r="269" spans="1:42" ht="31.5" customHeight="1">
      <c r="A269" s="318"/>
      <c r="B269" s="334" t="s">
        <v>386</v>
      </c>
      <c r="C269" s="396" t="s">
        <v>414</v>
      </c>
      <c r="D269" s="329" t="s">
        <v>34</v>
      </c>
      <c r="E269" s="337" t="s">
        <v>415</v>
      </c>
      <c r="F269" s="353" t="s">
        <v>35</v>
      </c>
      <c r="G269" s="354" t="s">
        <v>35</v>
      </c>
      <c r="H269" s="354" t="s">
        <v>35</v>
      </c>
      <c r="I269" s="460" t="s">
        <v>36</v>
      </c>
      <c r="J269" s="486">
        <f>SUM(750000+510000)</f>
        <v>1260000</v>
      </c>
      <c r="K269" s="486">
        <f t="shared" si="17"/>
        <v>1260000</v>
      </c>
      <c r="L269" s="478"/>
      <c r="M269" s="330" t="s">
        <v>416</v>
      </c>
      <c r="N269" s="299"/>
      <c r="O269" s="299"/>
      <c r="P269" s="299"/>
      <c r="Q269" s="299"/>
      <c r="R269" s="299"/>
      <c r="S269" s="299"/>
      <c r="T269" s="299"/>
      <c r="U269" s="299"/>
      <c r="V269" s="299"/>
      <c r="W269" s="299"/>
      <c r="X269" s="299"/>
      <c r="Y269" s="299"/>
      <c r="Z269" s="299"/>
      <c r="AA269" s="299"/>
      <c r="AB269" s="299"/>
      <c r="AC269" s="302"/>
      <c r="AD269" s="302"/>
      <c r="AE269" s="302"/>
      <c r="AF269" s="302"/>
      <c r="AG269" s="299"/>
      <c r="AH269" s="299"/>
      <c r="AI269" s="299"/>
      <c r="AJ269" s="299"/>
      <c r="AK269" s="299"/>
      <c r="AL269" s="299"/>
      <c r="AM269" s="299"/>
      <c r="AN269" s="299"/>
      <c r="AO269" s="299"/>
      <c r="AP269" s="299"/>
    </row>
    <row r="270" spans="1:42" ht="31.5" customHeight="1">
      <c r="A270" s="318"/>
      <c r="B270" s="406" t="s">
        <v>419</v>
      </c>
      <c r="C270" s="394" t="s">
        <v>420</v>
      </c>
      <c r="D270" s="329" t="s">
        <v>34</v>
      </c>
      <c r="E270" s="504" t="s">
        <v>421</v>
      </c>
      <c r="F270" s="505" t="s">
        <v>35</v>
      </c>
      <c r="G270" s="506" t="s">
        <v>35</v>
      </c>
      <c r="H270" s="377" t="s">
        <v>35</v>
      </c>
      <c r="I270" s="460" t="s">
        <v>36</v>
      </c>
      <c r="J270" s="486">
        <v>50000</v>
      </c>
      <c r="K270" s="486">
        <v>50000</v>
      </c>
      <c r="L270" s="478"/>
      <c r="M270" s="330"/>
      <c r="N270" s="299"/>
      <c r="O270" s="299"/>
      <c r="P270" s="299"/>
      <c r="Q270" s="299"/>
      <c r="R270" s="299"/>
      <c r="S270" s="299"/>
      <c r="T270" s="299"/>
      <c r="U270" s="299"/>
      <c r="V270" s="299"/>
      <c r="W270" s="299"/>
      <c r="X270" s="299"/>
      <c r="Y270" s="299"/>
      <c r="Z270" s="299"/>
      <c r="AA270" s="299"/>
      <c r="AB270" s="299"/>
      <c r="AC270" s="302"/>
      <c r="AD270" s="302"/>
      <c r="AE270" s="302"/>
      <c r="AF270" s="302"/>
      <c r="AG270" s="299"/>
      <c r="AH270" s="299"/>
      <c r="AI270" s="299"/>
      <c r="AJ270" s="299"/>
      <c r="AK270" s="299"/>
      <c r="AL270" s="299"/>
      <c r="AM270" s="299"/>
      <c r="AN270" s="299"/>
      <c r="AO270" s="299"/>
      <c r="AP270" s="299"/>
    </row>
    <row r="271" spans="1:42" ht="31.5" customHeight="1">
      <c r="A271" s="318"/>
      <c r="B271" s="334" t="s">
        <v>386</v>
      </c>
      <c r="C271" s="357" t="s">
        <v>426</v>
      </c>
      <c r="D271" s="140" t="s">
        <v>34</v>
      </c>
      <c r="E271" s="507" t="s">
        <v>427</v>
      </c>
      <c r="F271" s="415" t="s">
        <v>35</v>
      </c>
      <c r="G271" s="416" t="s">
        <v>35</v>
      </c>
      <c r="H271" s="416" t="s">
        <v>35</v>
      </c>
      <c r="I271" s="454" t="s">
        <v>36</v>
      </c>
      <c r="J271" s="486">
        <f>396000+943200</f>
        <v>1339200</v>
      </c>
      <c r="K271" s="486">
        <f>J271</f>
        <v>1339200</v>
      </c>
      <c r="L271" s="478"/>
      <c r="M271" s="330"/>
      <c r="N271" s="299"/>
      <c r="O271" s="299"/>
      <c r="P271" s="299"/>
      <c r="Q271" s="299"/>
      <c r="R271" s="299"/>
      <c r="S271" s="299"/>
      <c r="T271" s="299"/>
      <c r="U271" s="299"/>
      <c r="V271" s="299"/>
      <c r="W271" s="299"/>
      <c r="X271" s="299"/>
      <c r="Y271" s="299"/>
      <c r="Z271" s="299"/>
      <c r="AA271" s="299"/>
      <c r="AB271" s="299"/>
      <c r="AC271" s="302"/>
      <c r="AD271" s="302"/>
      <c r="AE271" s="302"/>
      <c r="AF271" s="302"/>
      <c r="AG271" s="299"/>
      <c r="AH271" s="299"/>
      <c r="AI271" s="299"/>
      <c r="AJ271" s="299"/>
      <c r="AK271" s="299"/>
      <c r="AL271" s="299"/>
      <c r="AM271" s="299"/>
      <c r="AN271" s="299"/>
      <c r="AO271" s="299"/>
      <c r="AP271" s="299"/>
    </row>
    <row r="272" spans="1:42" s="343" customFormat="1" ht="42">
      <c r="A272" s="328"/>
      <c r="B272" s="334" t="s">
        <v>386</v>
      </c>
      <c r="C272" s="357" t="s">
        <v>400</v>
      </c>
      <c r="D272" s="140" t="s">
        <v>34</v>
      </c>
      <c r="E272" s="508" t="s">
        <v>407</v>
      </c>
      <c r="F272" s="403" t="s">
        <v>35</v>
      </c>
      <c r="G272" s="404" t="s">
        <v>35</v>
      </c>
      <c r="H272" s="404" t="s">
        <v>35</v>
      </c>
      <c r="I272" s="454" t="s">
        <v>36</v>
      </c>
      <c r="J272" s="486">
        <f>SUM(83200+4568000)</f>
        <v>4651200</v>
      </c>
      <c r="K272" s="486">
        <f>J272</f>
        <v>4651200</v>
      </c>
      <c r="L272" s="478"/>
      <c r="M272" s="330" t="s">
        <v>408</v>
      </c>
      <c r="N272" s="342"/>
      <c r="O272" s="342"/>
      <c r="P272" s="342"/>
      <c r="Q272" s="342"/>
      <c r="R272" s="342"/>
      <c r="S272" s="342"/>
      <c r="T272" s="342"/>
      <c r="U272" s="342"/>
      <c r="V272" s="342"/>
      <c r="W272" s="342"/>
      <c r="X272" s="342"/>
      <c r="Y272" s="342"/>
      <c r="Z272" s="342"/>
      <c r="AA272" s="342"/>
      <c r="AB272" s="342"/>
      <c r="AC272" s="342"/>
      <c r="AD272" s="342"/>
      <c r="AE272" s="342"/>
      <c r="AF272" s="342"/>
      <c r="AG272" s="342"/>
      <c r="AH272" s="342"/>
      <c r="AI272" s="342"/>
      <c r="AJ272" s="342"/>
      <c r="AK272" s="342"/>
      <c r="AL272" s="342"/>
      <c r="AM272" s="342"/>
      <c r="AN272" s="342"/>
      <c r="AO272" s="342"/>
      <c r="AP272" s="342"/>
    </row>
    <row r="273" spans="1:42" ht="31.5" customHeight="1">
      <c r="A273" s="276"/>
      <c r="B273" s="316" t="s">
        <v>345</v>
      </c>
      <c r="C273" s="23"/>
      <c r="D273" s="231"/>
      <c r="E273" s="221"/>
      <c r="F273" s="143"/>
      <c r="G273" s="146"/>
      <c r="H273" s="146"/>
      <c r="I273" s="469"/>
      <c r="J273" s="161"/>
      <c r="K273" s="161"/>
      <c r="L273" s="472"/>
      <c r="M273" s="93"/>
      <c r="N273" s="30"/>
      <c r="O273" s="30"/>
      <c r="P273" s="30"/>
      <c r="Q273" s="30"/>
      <c r="R273" s="30"/>
      <c r="S273" s="30"/>
      <c r="T273" s="30"/>
      <c r="U273" s="30"/>
      <c r="V273" s="30"/>
      <c r="W273" s="30"/>
      <c r="X273" s="30"/>
      <c r="Y273" s="30"/>
      <c r="Z273" s="30"/>
      <c r="AA273" s="30"/>
      <c r="AB273" s="30"/>
      <c r="AC273" s="37"/>
      <c r="AD273" s="37"/>
      <c r="AE273" s="37"/>
      <c r="AF273" s="37"/>
      <c r="AG273" s="30"/>
      <c r="AH273" s="30"/>
      <c r="AI273" s="30"/>
      <c r="AJ273" s="30"/>
      <c r="AK273" s="30"/>
      <c r="AL273" s="30"/>
      <c r="AM273" s="30"/>
      <c r="AN273" s="30"/>
      <c r="AO273" s="30"/>
      <c r="AP273" s="30"/>
    </row>
    <row r="274" spans="1:42" ht="31.5" customHeight="1">
      <c r="A274" s="276"/>
      <c r="B274" s="82" t="s">
        <v>253</v>
      </c>
      <c r="C274" s="23" t="s">
        <v>33</v>
      </c>
      <c r="D274" s="232" t="s">
        <v>63</v>
      </c>
      <c r="E274" s="149" t="s">
        <v>254</v>
      </c>
      <c r="F274" s="149" t="s">
        <v>35</v>
      </c>
      <c r="G274" s="149" t="s">
        <v>35</v>
      </c>
      <c r="H274" s="149" t="s">
        <v>35</v>
      </c>
      <c r="I274" s="455" t="s">
        <v>36</v>
      </c>
      <c r="J274" s="161">
        <f>177442.1+23375+71280+33750+8520+18246+12150</f>
        <v>344763.1</v>
      </c>
      <c r="K274" s="141">
        <f t="shared" ref="K274:K281" si="18">J274</f>
        <v>344763.1</v>
      </c>
      <c r="L274" s="472"/>
      <c r="M274" s="93"/>
      <c r="N274" s="30"/>
      <c r="O274" s="30"/>
      <c r="P274" s="30"/>
      <c r="Q274" s="30"/>
      <c r="R274" s="30"/>
      <c r="S274" s="30"/>
      <c r="T274" s="30"/>
      <c r="U274" s="30"/>
      <c r="V274" s="30"/>
      <c r="W274" s="30"/>
      <c r="X274" s="30"/>
      <c r="Y274" s="30"/>
      <c r="Z274" s="30"/>
      <c r="AA274" s="30"/>
      <c r="AB274" s="30"/>
      <c r="AC274" s="37"/>
      <c r="AD274" s="37"/>
      <c r="AE274" s="37"/>
      <c r="AF274" s="37"/>
      <c r="AG274" s="30"/>
      <c r="AH274" s="30"/>
      <c r="AI274" s="30"/>
      <c r="AJ274" s="30"/>
      <c r="AK274" s="30"/>
      <c r="AL274" s="30"/>
      <c r="AM274" s="30"/>
      <c r="AN274" s="30"/>
      <c r="AO274" s="30"/>
      <c r="AP274" s="30"/>
    </row>
    <row r="275" spans="1:42" ht="31.5" customHeight="1">
      <c r="A275" s="276"/>
      <c r="B275" s="82" t="s">
        <v>345</v>
      </c>
      <c r="C275" s="23" t="s">
        <v>56</v>
      </c>
      <c r="D275" s="353" t="s">
        <v>63</v>
      </c>
      <c r="E275" s="337" t="s">
        <v>433</v>
      </c>
      <c r="F275" s="353" t="s">
        <v>35</v>
      </c>
      <c r="G275" s="354" t="s">
        <v>35</v>
      </c>
      <c r="H275" s="354" t="s">
        <v>35</v>
      </c>
      <c r="I275" s="460" t="s">
        <v>36</v>
      </c>
      <c r="J275" s="486">
        <f>29390+29900</f>
        <v>59290</v>
      </c>
      <c r="K275" s="486">
        <f t="shared" si="18"/>
        <v>59290</v>
      </c>
      <c r="L275" s="472"/>
      <c r="M275" s="93"/>
      <c r="N275" s="299"/>
      <c r="O275" s="299"/>
      <c r="P275" s="299"/>
      <c r="Q275" s="299"/>
      <c r="R275" s="299"/>
      <c r="S275" s="299"/>
      <c r="T275" s="299"/>
      <c r="U275" s="299"/>
      <c r="V275" s="299"/>
      <c r="W275" s="299"/>
      <c r="X275" s="299"/>
      <c r="Y275" s="299"/>
      <c r="Z275" s="299"/>
      <c r="AA275" s="299"/>
      <c r="AB275" s="299"/>
      <c r="AC275" s="302"/>
      <c r="AD275" s="302"/>
      <c r="AE275" s="302"/>
      <c r="AF275" s="302"/>
      <c r="AG275" s="299"/>
      <c r="AH275" s="299"/>
      <c r="AI275" s="299"/>
      <c r="AJ275" s="299"/>
      <c r="AK275" s="299"/>
      <c r="AL275" s="299"/>
      <c r="AM275" s="299"/>
      <c r="AN275" s="299"/>
      <c r="AO275" s="299"/>
      <c r="AP275" s="299"/>
    </row>
    <row r="276" spans="1:42" ht="31.5" customHeight="1">
      <c r="A276" s="276"/>
      <c r="B276" s="83" t="s">
        <v>255</v>
      </c>
      <c r="C276" s="38" t="s">
        <v>56</v>
      </c>
      <c r="D276" s="163" t="s">
        <v>63</v>
      </c>
      <c r="E276" s="164">
        <v>45017</v>
      </c>
      <c r="F276" s="149" t="s">
        <v>35</v>
      </c>
      <c r="G276" s="149" t="s">
        <v>35</v>
      </c>
      <c r="H276" s="149" t="s">
        <v>35</v>
      </c>
      <c r="I276" s="458" t="s">
        <v>36</v>
      </c>
      <c r="J276" s="165">
        <v>9750</v>
      </c>
      <c r="K276" s="141">
        <f t="shared" si="18"/>
        <v>9750</v>
      </c>
      <c r="L276" s="472"/>
      <c r="M276" s="257"/>
      <c r="N276" s="30"/>
      <c r="O276" s="30"/>
      <c r="P276" s="30"/>
      <c r="Q276" s="30"/>
      <c r="R276" s="30"/>
      <c r="S276" s="30"/>
      <c r="T276" s="30"/>
      <c r="U276" s="30"/>
      <c r="V276" s="30"/>
      <c r="W276" s="30"/>
      <c r="X276" s="30"/>
      <c r="Y276" s="30"/>
      <c r="Z276" s="30"/>
      <c r="AA276" s="30"/>
      <c r="AB276" s="30"/>
      <c r="AC276" s="37"/>
      <c r="AD276" s="37"/>
      <c r="AE276" s="37"/>
      <c r="AF276" s="37"/>
      <c r="AG276" s="30"/>
      <c r="AH276" s="30"/>
      <c r="AI276" s="30"/>
      <c r="AJ276" s="30"/>
      <c r="AK276" s="30"/>
      <c r="AL276" s="30"/>
      <c r="AM276" s="30"/>
      <c r="AN276" s="30"/>
      <c r="AO276" s="30"/>
      <c r="AP276" s="30"/>
    </row>
    <row r="277" spans="1:42" ht="31.5" customHeight="1">
      <c r="A277" s="276"/>
      <c r="B277" s="83" t="s">
        <v>256</v>
      </c>
      <c r="C277" s="38" t="s">
        <v>40</v>
      </c>
      <c r="D277" s="163" t="s">
        <v>34</v>
      </c>
      <c r="E277" s="174">
        <v>44958</v>
      </c>
      <c r="F277" s="151" t="s">
        <v>35</v>
      </c>
      <c r="G277" s="151" t="s">
        <v>35</v>
      </c>
      <c r="H277" s="151" t="s">
        <v>35</v>
      </c>
      <c r="I277" s="453" t="s">
        <v>36</v>
      </c>
      <c r="J277" s="141">
        <v>990000</v>
      </c>
      <c r="K277" s="141">
        <f t="shared" si="18"/>
        <v>990000</v>
      </c>
      <c r="L277" s="472"/>
      <c r="M277" s="257"/>
      <c r="N277" s="30"/>
      <c r="O277" s="30"/>
      <c r="P277" s="30"/>
      <c r="Q277" s="30"/>
      <c r="R277" s="30"/>
      <c r="S277" s="30"/>
      <c r="T277" s="30"/>
      <c r="U277" s="30"/>
      <c r="V277" s="30"/>
      <c r="W277" s="30"/>
      <c r="X277" s="30"/>
      <c r="Y277" s="30"/>
      <c r="Z277" s="30"/>
      <c r="AA277" s="30"/>
      <c r="AB277" s="30"/>
      <c r="AC277" s="37"/>
      <c r="AD277" s="37"/>
      <c r="AE277" s="37"/>
      <c r="AF277" s="37"/>
      <c r="AG277" s="30"/>
      <c r="AH277" s="30"/>
      <c r="AI277" s="30"/>
      <c r="AJ277" s="30"/>
      <c r="AK277" s="30"/>
      <c r="AL277" s="30"/>
      <c r="AM277" s="30"/>
      <c r="AN277" s="30"/>
      <c r="AO277" s="30"/>
      <c r="AP277" s="30"/>
    </row>
    <row r="278" spans="1:42" ht="31.5" customHeight="1">
      <c r="A278" s="276"/>
      <c r="B278" s="83" t="s">
        <v>257</v>
      </c>
      <c r="C278" s="38" t="s">
        <v>40</v>
      </c>
      <c r="D278" s="163" t="s">
        <v>34</v>
      </c>
      <c r="E278" s="174">
        <v>44958</v>
      </c>
      <c r="F278" s="151" t="s">
        <v>35</v>
      </c>
      <c r="G278" s="151" t="s">
        <v>35</v>
      </c>
      <c r="H278" s="151" t="s">
        <v>35</v>
      </c>
      <c r="I278" s="453" t="s">
        <v>36</v>
      </c>
      <c r="J278" s="141">
        <v>599075</v>
      </c>
      <c r="K278" s="141">
        <f t="shared" si="18"/>
        <v>599075</v>
      </c>
      <c r="L278" s="472"/>
      <c r="M278" s="257"/>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row>
    <row r="279" spans="1:42">
      <c r="A279" s="276"/>
      <c r="B279" s="83" t="s">
        <v>256</v>
      </c>
      <c r="C279" s="38" t="s">
        <v>60</v>
      </c>
      <c r="D279" s="163" t="s">
        <v>63</v>
      </c>
      <c r="E279" s="174">
        <v>44958</v>
      </c>
      <c r="F279" s="163"/>
      <c r="G279" s="163"/>
      <c r="H279" s="163"/>
      <c r="I279" s="458" t="s">
        <v>36</v>
      </c>
      <c r="J279" s="165">
        <v>12625</v>
      </c>
      <c r="K279" s="141">
        <f t="shared" si="18"/>
        <v>12625</v>
      </c>
      <c r="L279" s="472"/>
      <c r="M279" s="257"/>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row>
    <row r="280" spans="1:42" ht="28">
      <c r="A280" s="276"/>
      <c r="B280" s="82" t="s">
        <v>258</v>
      </c>
      <c r="C280" s="23" t="s">
        <v>33</v>
      </c>
      <c r="D280" s="232" t="s">
        <v>63</v>
      </c>
      <c r="E280" s="149" t="s">
        <v>254</v>
      </c>
      <c r="F280" s="149" t="s">
        <v>35</v>
      </c>
      <c r="G280" s="149" t="s">
        <v>35</v>
      </c>
      <c r="H280" s="149" t="s">
        <v>35</v>
      </c>
      <c r="I280" s="455" t="s">
        <v>36</v>
      </c>
      <c r="J280" s="161">
        <f>5162.6+7509+6000+120000+16256.75+92205+25900</f>
        <v>273033.34999999998</v>
      </c>
      <c r="K280" s="141">
        <f t="shared" si="18"/>
        <v>273033.34999999998</v>
      </c>
      <c r="L280" s="472"/>
      <c r="M280" s="257"/>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row>
    <row r="281" spans="1:42" ht="28">
      <c r="A281" s="277"/>
      <c r="B281" s="6" t="s">
        <v>259</v>
      </c>
      <c r="C281" s="51" t="s">
        <v>44</v>
      </c>
      <c r="D281" s="163" t="s">
        <v>34</v>
      </c>
      <c r="E281" s="174">
        <v>44958</v>
      </c>
      <c r="F281" s="149" t="s">
        <v>35</v>
      </c>
      <c r="G281" s="149" t="s">
        <v>35</v>
      </c>
      <c r="H281" s="149" t="s">
        <v>35</v>
      </c>
      <c r="I281" s="454" t="s">
        <v>45</v>
      </c>
      <c r="J281" s="222">
        <v>858000</v>
      </c>
      <c r="K281" s="141">
        <f t="shared" si="18"/>
        <v>858000</v>
      </c>
      <c r="L281" s="472"/>
      <c r="M281" s="257"/>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row>
    <row r="282" spans="1:42" ht="33" customHeight="1">
      <c r="A282" s="400" t="s">
        <v>260</v>
      </c>
      <c r="B282" s="92"/>
      <c r="C282" s="91"/>
      <c r="D282" s="239"/>
      <c r="E282" s="211"/>
      <c r="F282" s="211"/>
      <c r="G282" s="211"/>
      <c r="H282" s="211"/>
      <c r="I282" s="239"/>
      <c r="J282" s="490">
        <f>SUM(J10:J281)</f>
        <v>227333359.95530003</v>
      </c>
      <c r="K282" s="490">
        <f>SUM(K10:K281)</f>
        <v>227333359.95530003</v>
      </c>
      <c r="L282" s="401"/>
      <c r="M282" s="401"/>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row>
    <row r="283" spans="1:42">
      <c r="A283" s="278"/>
      <c r="B283" s="85"/>
      <c r="C283" s="64"/>
      <c r="D283" s="226"/>
      <c r="E283" s="227"/>
      <c r="F283" s="227"/>
      <c r="G283" s="227"/>
      <c r="H283" s="227"/>
      <c r="I283" s="226"/>
      <c r="J283" s="204"/>
      <c r="K283" s="205"/>
      <c r="L283" s="260"/>
      <c r="M283" s="243"/>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row>
    <row r="284" spans="1:42">
      <c r="A284" s="278"/>
      <c r="B284" s="85"/>
      <c r="C284" s="64"/>
      <c r="D284" s="226"/>
      <c r="E284" s="227"/>
      <c r="F284" s="227"/>
      <c r="G284" s="227"/>
      <c r="H284" s="227"/>
      <c r="I284" s="226"/>
      <c r="J284" s="204"/>
      <c r="L284" s="259"/>
      <c r="M284" s="242"/>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row>
    <row r="285" spans="1:42">
      <c r="A285" s="278"/>
      <c r="B285" s="399" t="s">
        <v>261</v>
      </c>
      <c r="C285" s="64"/>
      <c r="D285" s="226" t="s">
        <v>262</v>
      </c>
      <c r="E285" s="227"/>
      <c r="F285" s="227"/>
      <c r="G285" s="227"/>
      <c r="H285" s="227"/>
      <c r="I285" s="226"/>
      <c r="J285" s="204"/>
      <c r="K285" s="516" t="s">
        <v>328</v>
      </c>
      <c r="L285" s="516"/>
      <c r="M285" s="242"/>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row>
    <row r="286" spans="1:42">
      <c r="A286" s="279"/>
      <c r="B286" s="402"/>
      <c r="C286" s="113"/>
      <c r="D286" s="240"/>
      <c r="E286" s="241"/>
      <c r="F286" s="241"/>
      <c r="G286" s="241"/>
      <c r="H286" s="241"/>
      <c r="I286" s="240"/>
      <c r="J286" s="209"/>
      <c r="K286" s="210"/>
      <c r="L286" s="210"/>
      <c r="M286" s="243"/>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row>
    <row r="287" spans="1:42">
      <c r="A287" s="279"/>
      <c r="B287" s="402"/>
      <c r="C287" s="113"/>
      <c r="D287" s="240"/>
      <c r="E287" s="241"/>
      <c r="F287" s="241"/>
      <c r="G287" s="241"/>
      <c r="H287" s="241"/>
      <c r="I287" s="240"/>
      <c r="J287" s="209"/>
      <c r="K287" s="210"/>
      <c r="L287" s="210"/>
      <c r="M287" s="243"/>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1"/>
    </row>
    <row r="288" spans="1:42">
      <c r="A288" s="279"/>
      <c r="B288" s="85"/>
      <c r="C288" s="64"/>
      <c r="D288" s="226"/>
      <c r="E288" s="227"/>
      <c r="F288" s="227"/>
      <c r="G288" s="227"/>
      <c r="H288" s="227"/>
      <c r="I288" s="226"/>
      <c r="J288" s="204"/>
      <c r="K288" s="205"/>
      <c r="L288" s="259"/>
      <c r="M288" s="242"/>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row>
    <row r="289" spans="1:42">
      <c r="A289" s="278"/>
      <c r="B289" s="112"/>
      <c r="C289" s="113"/>
      <c r="D289" s="240"/>
      <c r="E289" s="241"/>
      <c r="F289" s="241"/>
      <c r="G289" s="241"/>
      <c r="H289" s="241"/>
      <c r="I289" s="240"/>
      <c r="J289" s="209"/>
      <c r="K289" s="210"/>
      <c r="L289" s="259"/>
      <c r="M289" s="242"/>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row>
    <row r="290" spans="1:42">
      <c r="A290" s="278"/>
      <c r="B290" s="85"/>
      <c r="C290" s="64"/>
      <c r="D290" s="226"/>
      <c r="E290" s="227"/>
      <c r="F290" s="227"/>
      <c r="G290" s="227"/>
      <c r="H290" s="227"/>
      <c r="I290" s="226"/>
      <c r="J290" s="204"/>
      <c r="K290" s="228"/>
      <c r="L290" s="259"/>
      <c r="M290" s="242"/>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row>
    <row r="291" spans="1:42">
      <c r="A291" s="278"/>
      <c r="B291" s="398" t="s">
        <v>418</v>
      </c>
      <c r="C291" s="64"/>
      <c r="D291" s="202" t="s">
        <v>325</v>
      </c>
      <c r="E291" s="227"/>
      <c r="F291" s="518" t="s">
        <v>417</v>
      </c>
      <c r="G291" s="518"/>
      <c r="H291" s="227"/>
      <c r="I291" s="226"/>
      <c r="J291" s="204"/>
      <c r="K291" s="519" t="s">
        <v>326</v>
      </c>
      <c r="L291" s="519"/>
      <c r="M291" s="242"/>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row>
    <row r="292" spans="1:42">
      <c r="A292" s="278"/>
      <c r="B292" s="397" t="s">
        <v>264</v>
      </c>
      <c r="C292" s="64"/>
      <c r="D292" s="226" t="s">
        <v>265</v>
      </c>
      <c r="E292" s="227"/>
      <c r="F292" s="517" t="s">
        <v>266</v>
      </c>
      <c r="G292" s="517"/>
      <c r="H292" s="227"/>
      <c r="I292" s="226"/>
      <c r="J292" s="204"/>
      <c r="K292" s="516" t="s">
        <v>263</v>
      </c>
      <c r="L292" s="516"/>
      <c r="M292" s="242"/>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row>
    <row r="293" spans="1:42">
      <c r="A293" s="278"/>
      <c r="B293" s="85"/>
      <c r="C293" s="64"/>
      <c r="D293" s="226"/>
      <c r="E293" s="227"/>
      <c r="F293" s="227"/>
      <c r="G293" s="227"/>
      <c r="H293" s="227"/>
      <c r="I293" s="226"/>
      <c r="J293" s="204"/>
      <c r="K293" s="205"/>
      <c r="L293" s="259"/>
      <c r="M293" s="242"/>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row>
    <row r="294" spans="1:42">
      <c r="A294" s="278"/>
      <c r="B294" s="85"/>
      <c r="C294" s="64"/>
      <c r="D294" s="226"/>
      <c r="E294" s="227"/>
      <c r="F294" s="227"/>
      <c r="G294" s="227"/>
      <c r="H294" s="227"/>
      <c r="I294" s="226"/>
      <c r="J294" s="204"/>
      <c r="K294" s="205"/>
      <c r="L294" s="259"/>
      <c r="M294" s="242"/>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row>
    <row r="295" spans="1:42">
      <c r="A295" s="278"/>
      <c r="B295" s="85"/>
      <c r="C295" s="64"/>
      <c r="D295" s="226"/>
      <c r="E295" s="227"/>
      <c r="F295" s="227"/>
      <c r="G295" s="227"/>
      <c r="H295" s="227"/>
      <c r="I295" s="226"/>
      <c r="J295" s="204"/>
      <c r="K295" s="205"/>
      <c r="L295" s="259"/>
      <c r="M295" s="242"/>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row>
    <row r="296" spans="1:42">
      <c r="A296" s="278"/>
      <c r="B296" s="85"/>
      <c r="C296" s="64"/>
      <c r="D296" s="226"/>
      <c r="E296" s="227"/>
      <c r="F296" s="227"/>
      <c r="G296" s="227"/>
      <c r="H296" s="227"/>
      <c r="I296" s="226"/>
      <c r="J296" s="204"/>
      <c r="K296" s="205"/>
      <c r="L296" s="259"/>
      <c r="M296" s="242"/>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row>
    <row r="297" spans="1:42">
      <c r="A297" s="278"/>
      <c r="B297" s="85"/>
      <c r="C297" s="64"/>
      <c r="D297" s="226"/>
      <c r="E297" s="227"/>
      <c r="F297" s="227"/>
      <c r="G297" s="227"/>
      <c r="H297" s="227"/>
      <c r="I297" s="226"/>
      <c r="J297" s="204"/>
      <c r="K297" s="205"/>
      <c r="L297" s="259"/>
      <c r="M297" s="242"/>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row>
    <row r="298" spans="1:42">
      <c r="A298" s="278"/>
      <c r="B298" s="85"/>
      <c r="C298" s="64"/>
      <c r="D298" s="226"/>
      <c r="E298" s="227"/>
      <c r="F298" s="227"/>
      <c r="G298" s="227"/>
      <c r="H298" s="227"/>
      <c r="I298" s="226"/>
      <c r="J298" s="204"/>
      <c r="K298" s="205"/>
      <c r="L298" s="259"/>
      <c r="M298" s="242"/>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row>
    <row r="299" spans="1:42">
      <c r="A299" s="278"/>
      <c r="B299" s="85"/>
      <c r="C299" s="64"/>
      <c r="D299" s="226"/>
      <c r="E299" s="227"/>
      <c r="F299" s="227"/>
      <c r="G299" s="227"/>
      <c r="H299" s="227"/>
      <c r="I299" s="226"/>
      <c r="J299" s="204"/>
      <c r="K299" s="205"/>
      <c r="L299" s="259"/>
      <c r="M299" s="242"/>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row>
    <row r="300" spans="1:42">
      <c r="A300" s="278"/>
      <c r="B300" s="85"/>
      <c r="C300" s="64"/>
      <c r="D300" s="226"/>
      <c r="E300" s="227"/>
      <c r="F300" s="227"/>
      <c r="G300" s="227"/>
      <c r="H300" s="227"/>
      <c r="I300" s="226"/>
      <c r="J300" s="204"/>
      <c r="K300" s="205"/>
      <c r="L300" s="259"/>
      <c r="M300" s="242"/>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row>
    <row r="301" spans="1:42">
      <c r="A301" s="278"/>
      <c r="B301" s="85"/>
      <c r="C301" s="64"/>
      <c r="D301" s="226"/>
      <c r="E301" s="227"/>
      <c r="F301" s="227"/>
      <c r="G301" s="227"/>
      <c r="H301" s="227"/>
      <c r="I301" s="226"/>
      <c r="J301" s="204"/>
      <c r="K301" s="205"/>
      <c r="L301" s="259"/>
      <c r="M301" s="242"/>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row>
    <row r="302" spans="1:42">
      <c r="A302" s="278"/>
      <c r="B302" s="85"/>
      <c r="C302" s="64"/>
      <c r="D302" s="226"/>
      <c r="E302" s="227"/>
      <c r="F302" s="227"/>
      <c r="G302" s="227"/>
      <c r="H302" s="227"/>
      <c r="I302" s="226"/>
      <c r="J302" s="204"/>
      <c r="K302" s="205"/>
      <c r="L302" s="259"/>
      <c r="M302" s="242"/>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row>
    <row r="303" spans="1:42">
      <c r="A303" s="278"/>
      <c r="B303" s="85"/>
      <c r="C303" s="64"/>
      <c r="D303" s="226"/>
      <c r="E303" s="227"/>
      <c r="F303" s="227"/>
      <c r="G303" s="227"/>
      <c r="H303" s="227"/>
      <c r="I303" s="226"/>
      <c r="J303" s="204"/>
      <c r="K303" s="205"/>
      <c r="L303" s="259"/>
      <c r="M303" s="242"/>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row>
    <row r="304" spans="1:42">
      <c r="A304" s="278"/>
      <c r="B304" s="85"/>
      <c r="C304" s="64"/>
      <c r="D304" s="226"/>
      <c r="E304" s="227"/>
      <c r="F304" s="227"/>
      <c r="G304" s="227"/>
      <c r="H304" s="227"/>
      <c r="I304" s="226"/>
      <c r="J304" s="204"/>
      <c r="K304" s="205"/>
      <c r="L304" s="259"/>
      <c r="M304" s="242"/>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row>
    <row r="305" spans="1:42">
      <c r="A305" s="278"/>
      <c r="B305" s="85"/>
      <c r="C305" s="64"/>
      <c r="D305" s="226"/>
      <c r="E305" s="227"/>
      <c r="F305" s="227"/>
      <c r="G305" s="227"/>
      <c r="H305" s="227"/>
      <c r="I305" s="226"/>
      <c r="J305" s="204"/>
      <c r="K305" s="205"/>
      <c r="L305" s="259"/>
      <c r="M305" s="242"/>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row>
    <row r="306" spans="1:42">
      <c r="A306" s="278"/>
      <c r="B306" s="85"/>
      <c r="C306" s="64"/>
      <c r="D306" s="226"/>
      <c r="E306" s="227"/>
      <c r="F306" s="227"/>
      <c r="G306" s="227"/>
      <c r="H306" s="227"/>
      <c r="I306" s="226"/>
      <c r="J306" s="204"/>
      <c r="K306" s="205"/>
      <c r="L306" s="259"/>
      <c r="M306" s="242"/>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row>
    <row r="307" spans="1:42">
      <c r="A307" s="278"/>
      <c r="B307" s="85"/>
      <c r="C307" s="64"/>
      <c r="D307" s="226"/>
      <c r="E307" s="227"/>
      <c r="F307" s="227"/>
      <c r="G307" s="227"/>
      <c r="H307" s="227"/>
      <c r="I307" s="226"/>
      <c r="J307" s="204"/>
      <c r="K307" s="205"/>
      <c r="L307" s="259"/>
      <c r="M307" s="242"/>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row>
    <row r="308" spans="1:42">
      <c r="A308" s="278"/>
      <c r="B308" s="85"/>
      <c r="C308" s="64"/>
      <c r="D308" s="226"/>
      <c r="E308" s="227"/>
      <c r="F308" s="227"/>
      <c r="G308" s="227"/>
      <c r="H308" s="227"/>
      <c r="I308" s="226"/>
      <c r="J308" s="204"/>
      <c r="K308" s="205"/>
      <c r="L308" s="259"/>
      <c r="M308" s="242"/>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row>
    <row r="309" spans="1:42">
      <c r="A309" s="278"/>
      <c r="B309" s="85"/>
      <c r="C309" s="64"/>
      <c r="D309" s="226"/>
      <c r="E309" s="227"/>
      <c r="F309" s="227"/>
      <c r="G309" s="227"/>
      <c r="H309" s="227"/>
      <c r="I309" s="226"/>
      <c r="J309" s="204"/>
      <c r="K309" s="205"/>
      <c r="L309" s="259"/>
      <c r="M309" s="242"/>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row>
    <row r="310" spans="1:42">
      <c r="A310" s="278"/>
      <c r="B310" s="85"/>
      <c r="C310" s="64"/>
      <c r="D310" s="226"/>
      <c r="E310" s="227"/>
      <c r="F310" s="227"/>
      <c r="G310" s="227"/>
      <c r="H310" s="227"/>
      <c r="I310" s="226"/>
      <c r="J310" s="204"/>
      <c r="K310" s="205"/>
      <c r="L310" s="259"/>
      <c r="M310" s="242"/>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row>
    <row r="311" spans="1:42">
      <c r="A311" s="278"/>
      <c r="B311" s="85"/>
      <c r="C311" s="64"/>
      <c r="D311" s="226"/>
      <c r="E311" s="227"/>
      <c r="F311" s="227"/>
      <c r="G311" s="227"/>
      <c r="H311" s="227"/>
      <c r="I311" s="226"/>
      <c r="J311" s="204"/>
      <c r="K311" s="205"/>
      <c r="L311" s="259"/>
      <c r="M311" s="242"/>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row>
    <row r="312" spans="1:42">
      <c r="A312" s="278"/>
      <c r="B312" s="85"/>
      <c r="C312" s="64"/>
      <c r="D312" s="226"/>
      <c r="E312" s="227"/>
      <c r="F312" s="227"/>
      <c r="G312" s="227"/>
      <c r="H312" s="227"/>
      <c r="I312" s="226"/>
      <c r="J312" s="204"/>
      <c r="K312" s="205"/>
      <c r="L312" s="259"/>
      <c r="M312" s="242"/>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row>
    <row r="313" spans="1:42">
      <c r="A313" s="278"/>
      <c r="B313" s="85"/>
      <c r="C313" s="64"/>
      <c r="D313" s="226"/>
      <c r="E313" s="227"/>
      <c r="F313" s="227"/>
      <c r="G313" s="227"/>
      <c r="H313" s="227"/>
      <c r="I313" s="226"/>
      <c r="J313" s="204"/>
      <c r="K313" s="205"/>
      <c r="L313" s="259"/>
      <c r="M313" s="242"/>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row>
    <row r="314" spans="1:42">
      <c r="A314" s="278"/>
      <c r="B314" s="85"/>
      <c r="C314" s="64"/>
      <c r="D314" s="226"/>
      <c r="E314" s="227"/>
      <c r="F314" s="227"/>
      <c r="G314" s="227"/>
      <c r="H314" s="227"/>
      <c r="I314" s="226"/>
      <c r="J314" s="204"/>
      <c r="K314" s="205"/>
      <c r="L314" s="259"/>
      <c r="M314" s="242"/>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row>
    <row r="315" spans="1:42">
      <c r="A315" s="278"/>
      <c r="B315" s="85"/>
      <c r="C315" s="64"/>
      <c r="D315" s="226"/>
      <c r="E315" s="227"/>
      <c r="F315" s="227"/>
      <c r="G315" s="227"/>
      <c r="H315" s="227"/>
      <c r="I315" s="226"/>
      <c r="J315" s="204"/>
      <c r="K315" s="205"/>
      <c r="L315" s="259"/>
      <c r="M315" s="242"/>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row>
    <row r="316" spans="1:42">
      <c r="A316" s="278"/>
      <c r="B316" s="85"/>
      <c r="C316" s="64"/>
      <c r="D316" s="226"/>
      <c r="E316" s="227"/>
      <c r="F316" s="227"/>
      <c r="G316" s="227"/>
      <c r="H316" s="227"/>
      <c r="I316" s="226"/>
      <c r="J316" s="204"/>
      <c r="K316" s="205"/>
      <c r="L316" s="259"/>
      <c r="M316" s="242"/>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row>
    <row r="317" spans="1:42">
      <c r="A317" s="278"/>
      <c r="B317" s="85"/>
      <c r="C317" s="64"/>
      <c r="D317" s="226"/>
      <c r="E317" s="227"/>
      <c r="F317" s="227"/>
      <c r="G317" s="227"/>
      <c r="H317" s="227"/>
      <c r="I317" s="226"/>
      <c r="J317" s="204"/>
      <c r="K317" s="205"/>
      <c r="L317" s="259"/>
      <c r="M317" s="242"/>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row>
    <row r="318" spans="1:42">
      <c r="A318" s="278"/>
      <c r="B318" s="85"/>
      <c r="C318" s="64"/>
      <c r="D318" s="226"/>
      <c r="E318" s="227"/>
      <c r="F318" s="227"/>
      <c r="G318" s="227"/>
      <c r="H318" s="227"/>
      <c r="I318" s="226"/>
      <c r="J318" s="204"/>
      <c r="K318" s="205"/>
      <c r="L318" s="259"/>
      <c r="M318" s="242"/>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row>
    <row r="319" spans="1:42">
      <c r="A319" s="278"/>
      <c r="B319" s="85"/>
      <c r="C319" s="64"/>
      <c r="D319" s="226"/>
      <c r="E319" s="227"/>
      <c r="F319" s="227"/>
      <c r="G319" s="227"/>
      <c r="H319" s="227"/>
      <c r="I319" s="226"/>
      <c r="J319" s="204"/>
      <c r="K319" s="205"/>
      <c r="L319" s="259"/>
      <c r="M319" s="242"/>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row>
    <row r="320" spans="1:42">
      <c r="A320" s="278"/>
      <c r="B320" s="85"/>
      <c r="C320" s="64"/>
      <c r="D320" s="226"/>
      <c r="E320" s="227"/>
      <c r="F320" s="227"/>
      <c r="G320" s="227"/>
      <c r="H320" s="227"/>
      <c r="I320" s="226"/>
      <c r="J320" s="204"/>
      <c r="K320" s="205"/>
      <c r="L320" s="259"/>
      <c r="M320" s="242"/>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row>
    <row r="321" spans="1:42">
      <c r="A321" s="278"/>
      <c r="B321" s="85"/>
      <c r="C321" s="64"/>
      <c r="D321" s="226"/>
      <c r="E321" s="227"/>
      <c r="F321" s="227"/>
      <c r="G321" s="227"/>
      <c r="H321" s="227"/>
      <c r="I321" s="226"/>
      <c r="J321" s="204"/>
      <c r="K321" s="205"/>
      <c r="L321" s="259"/>
      <c r="M321" s="242"/>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row>
    <row r="322" spans="1:42">
      <c r="A322" s="278"/>
      <c r="B322" s="85"/>
      <c r="C322" s="64"/>
      <c r="D322" s="226"/>
      <c r="E322" s="227"/>
      <c r="F322" s="227"/>
      <c r="G322" s="227"/>
      <c r="H322" s="227"/>
      <c r="I322" s="226"/>
      <c r="J322" s="204"/>
      <c r="K322" s="205"/>
      <c r="L322" s="259"/>
      <c r="M322" s="242"/>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row>
    <row r="323" spans="1:42">
      <c r="A323" s="278"/>
      <c r="B323" s="85"/>
      <c r="C323" s="64"/>
      <c r="D323" s="226"/>
      <c r="E323" s="227"/>
      <c r="F323" s="227"/>
      <c r="G323" s="227"/>
      <c r="H323" s="227"/>
      <c r="I323" s="226"/>
      <c r="J323" s="204"/>
      <c r="K323" s="205"/>
      <c r="L323" s="259"/>
      <c r="M323" s="242"/>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row>
    <row r="324" spans="1:42">
      <c r="A324" s="278"/>
      <c r="B324" s="85"/>
      <c r="C324" s="64"/>
      <c r="D324" s="226"/>
      <c r="E324" s="227"/>
      <c r="F324" s="227"/>
      <c r="G324" s="227"/>
      <c r="H324" s="227"/>
      <c r="I324" s="226"/>
      <c r="J324" s="204"/>
      <c r="K324" s="205"/>
      <c r="L324" s="259"/>
      <c r="M324" s="242"/>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row>
    <row r="325" spans="1:42">
      <c r="A325" s="278"/>
      <c r="B325" s="85"/>
      <c r="C325" s="64"/>
      <c r="D325" s="226"/>
      <c r="E325" s="227"/>
      <c r="F325" s="227"/>
      <c r="G325" s="227"/>
      <c r="H325" s="227"/>
      <c r="I325" s="226"/>
      <c r="J325" s="204"/>
      <c r="K325" s="205"/>
      <c r="L325" s="259"/>
      <c r="M325" s="242"/>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row>
    <row r="326" spans="1:42">
      <c r="A326" s="278"/>
      <c r="B326" s="85"/>
      <c r="C326" s="64"/>
      <c r="D326" s="226"/>
      <c r="E326" s="227"/>
      <c r="F326" s="227"/>
      <c r="G326" s="227"/>
      <c r="H326" s="227"/>
      <c r="I326" s="226"/>
      <c r="J326" s="204"/>
      <c r="K326" s="205"/>
      <c r="L326" s="259"/>
      <c r="M326" s="242"/>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row>
    <row r="327" spans="1:42">
      <c r="A327" s="278"/>
      <c r="B327" s="85"/>
      <c r="C327" s="64"/>
      <c r="D327" s="226"/>
      <c r="E327" s="227"/>
      <c r="F327" s="227"/>
      <c r="G327" s="227"/>
      <c r="H327" s="227"/>
      <c r="I327" s="226"/>
      <c r="J327" s="204"/>
      <c r="K327" s="205"/>
      <c r="L327" s="259"/>
      <c r="M327" s="242"/>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row>
    <row r="328" spans="1:42">
      <c r="A328" s="278"/>
      <c r="B328" s="85"/>
      <c r="C328" s="64"/>
      <c r="D328" s="226"/>
      <c r="E328" s="227"/>
      <c r="F328" s="227"/>
      <c r="G328" s="227"/>
      <c r="H328" s="227"/>
      <c r="I328" s="226"/>
      <c r="J328" s="204"/>
      <c r="K328" s="205"/>
      <c r="L328" s="259"/>
      <c r="M328" s="242"/>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row>
    <row r="329" spans="1:42">
      <c r="A329" s="278"/>
      <c r="B329" s="85"/>
      <c r="C329" s="64"/>
      <c r="D329" s="226"/>
      <c r="E329" s="227"/>
      <c r="F329" s="227"/>
      <c r="G329" s="227"/>
      <c r="H329" s="227"/>
      <c r="I329" s="226"/>
      <c r="J329" s="204"/>
      <c r="K329" s="205"/>
      <c r="L329" s="259"/>
      <c r="M329" s="242"/>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row>
    <row r="330" spans="1:42">
      <c r="A330" s="278"/>
      <c r="B330" s="85"/>
      <c r="C330" s="64"/>
      <c r="D330" s="226"/>
      <c r="E330" s="227"/>
      <c r="F330" s="227"/>
      <c r="G330" s="227"/>
      <c r="H330" s="227"/>
      <c r="I330" s="226"/>
      <c r="J330" s="204"/>
      <c r="K330" s="205"/>
      <c r="L330" s="259"/>
      <c r="M330" s="242"/>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row>
    <row r="331" spans="1:42">
      <c r="A331" s="278"/>
      <c r="B331" s="85"/>
      <c r="C331" s="64"/>
      <c r="D331" s="226"/>
      <c r="E331" s="227"/>
      <c r="F331" s="227"/>
      <c r="G331" s="227"/>
      <c r="H331" s="227"/>
      <c r="I331" s="226"/>
      <c r="J331" s="204"/>
      <c r="K331" s="205"/>
      <c r="L331" s="259"/>
      <c r="M331" s="242"/>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row>
    <row r="332" spans="1:42">
      <c r="A332" s="278"/>
      <c r="B332" s="85"/>
      <c r="C332" s="64"/>
      <c r="D332" s="226"/>
      <c r="E332" s="227"/>
      <c r="F332" s="227"/>
      <c r="G332" s="227"/>
      <c r="H332" s="227"/>
      <c r="I332" s="226"/>
      <c r="J332" s="204"/>
      <c r="K332" s="205"/>
      <c r="L332" s="259"/>
      <c r="M332" s="242"/>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row>
    <row r="333" spans="1:42">
      <c r="A333" s="278"/>
      <c r="B333" s="85"/>
      <c r="C333" s="64"/>
      <c r="D333" s="226"/>
      <c r="E333" s="227"/>
      <c r="F333" s="227"/>
      <c r="G333" s="227"/>
      <c r="H333" s="227"/>
      <c r="I333" s="226"/>
      <c r="J333" s="204"/>
      <c r="K333" s="205"/>
      <c r="L333" s="259"/>
      <c r="M333" s="242"/>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row>
    <row r="334" spans="1:42">
      <c r="A334" s="278"/>
      <c r="B334" s="85"/>
      <c r="C334" s="64"/>
      <c r="D334" s="226"/>
      <c r="E334" s="227"/>
      <c r="F334" s="227"/>
      <c r="G334" s="227"/>
      <c r="H334" s="227"/>
      <c r="I334" s="226"/>
      <c r="J334" s="204"/>
      <c r="K334" s="205"/>
      <c r="L334" s="259"/>
      <c r="M334" s="242"/>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row>
    <row r="335" spans="1:42">
      <c r="A335" s="278"/>
      <c r="B335" s="85"/>
      <c r="C335" s="64"/>
      <c r="D335" s="226"/>
      <c r="E335" s="227"/>
      <c r="F335" s="227"/>
      <c r="G335" s="227"/>
      <c r="H335" s="227"/>
      <c r="I335" s="226"/>
      <c r="J335" s="204"/>
      <c r="K335" s="205"/>
      <c r="L335" s="259"/>
      <c r="M335" s="242"/>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row>
    <row r="336" spans="1:42">
      <c r="A336" s="278"/>
      <c r="B336" s="85"/>
      <c r="C336" s="64"/>
      <c r="D336" s="226"/>
      <c r="E336" s="227"/>
      <c r="F336" s="227"/>
      <c r="G336" s="227"/>
      <c r="H336" s="227"/>
      <c r="I336" s="226"/>
      <c r="J336" s="204"/>
      <c r="K336" s="205"/>
      <c r="L336" s="259"/>
      <c r="M336" s="242"/>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row>
    <row r="337" spans="1:42">
      <c r="A337" s="278"/>
      <c r="B337" s="85"/>
      <c r="C337" s="64"/>
      <c r="D337" s="226"/>
      <c r="E337" s="227"/>
      <c r="F337" s="227"/>
      <c r="G337" s="227"/>
      <c r="H337" s="227"/>
      <c r="I337" s="226"/>
      <c r="J337" s="204"/>
      <c r="K337" s="205"/>
      <c r="L337" s="259"/>
      <c r="M337" s="242"/>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row>
    <row r="338" spans="1:42">
      <c r="A338" s="278"/>
      <c r="B338" s="85"/>
      <c r="C338" s="64"/>
      <c r="D338" s="226"/>
      <c r="E338" s="227"/>
      <c r="F338" s="227"/>
      <c r="G338" s="227"/>
      <c r="H338" s="227"/>
      <c r="I338" s="226"/>
      <c r="J338" s="204"/>
      <c r="K338" s="205"/>
      <c r="L338" s="259"/>
      <c r="M338" s="242"/>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row>
    <row r="339" spans="1:42">
      <c r="A339" s="278"/>
      <c r="B339" s="85"/>
      <c r="C339" s="64"/>
      <c r="D339" s="226"/>
      <c r="E339" s="227"/>
      <c r="F339" s="227"/>
      <c r="G339" s="227"/>
      <c r="H339" s="227"/>
      <c r="I339" s="226"/>
      <c r="J339" s="204"/>
      <c r="K339" s="205"/>
      <c r="L339" s="259"/>
      <c r="M339" s="242"/>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row>
    <row r="340" spans="1:42">
      <c r="A340" s="278"/>
      <c r="B340" s="85"/>
      <c r="C340" s="64"/>
      <c r="D340" s="226"/>
      <c r="E340" s="227"/>
      <c r="F340" s="227"/>
      <c r="G340" s="227"/>
      <c r="H340" s="227"/>
      <c r="I340" s="226"/>
      <c r="J340" s="204"/>
      <c r="K340" s="205"/>
      <c r="L340" s="259"/>
      <c r="M340" s="242"/>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row>
    <row r="341" spans="1:42">
      <c r="A341" s="278"/>
      <c r="B341" s="85"/>
      <c r="C341" s="64"/>
      <c r="D341" s="226"/>
      <c r="E341" s="227"/>
      <c r="F341" s="227"/>
      <c r="G341" s="227"/>
      <c r="H341" s="227"/>
      <c r="I341" s="226"/>
      <c r="J341" s="204"/>
      <c r="K341" s="205"/>
      <c r="L341" s="259"/>
      <c r="M341" s="242"/>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row>
    <row r="342" spans="1:42">
      <c r="A342" s="278"/>
      <c r="B342" s="85"/>
      <c r="C342" s="64"/>
      <c r="D342" s="226"/>
      <c r="E342" s="227"/>
      <c r="F342" s="227"/>
      <c r="G342" s="227"/>
      <c r="H342" s="227"/>
      <c r="I342" s="226"/>
      <c r="J342" s="204"/>
      <c r="K342" s="205"/>
      <c r="L342" s="259"/>
      <c r="M342" s="242"/>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row>
    <row r="343" spans="1:42">
      <c r="A343" s="278"/>
      <c r="B343" s="85"/>
      <c r="C343" s="64"/>
      <c r="D343" s="226"/>
      <c r="E343" s="227"/>
      <c r="F343" s="227"/>
      <c r="G343" s="227"/>
      <c r="H343" s="227"/>
      <c r="I343" s="226"/>
      <c r="J343" s="204"/>
      <c r="K343" s="205"/>
      <c r="L343" s="259"/>
      <c r="M343" s="242"/>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row>
    <row r="344" spans="1:42">
      <c r="A344" s="278"/>
      <c r="B344" s="85"/>
      <c r="C344" s="64"/>
      <c r="D344" s="226"/>
      <c r="E344" s="227"/>
      <c r="F344" s="227"/>
      <c r="G344" s="227"/>
      <c r="H344" s="227"/>
      <c r="I344" s="226"/>
      <c r="J344" s="204"/>
      <c r="K344" s="205"/>
      <c r="L344" s="259"/>
      <c r="M344" s="242"/>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row>
    <row r="345" spans="1:42">
      <c r="A345" s="278"/>
      <c r="B345" s="85"/>
      <c r="C345" s="64"/>
      <c r="D345" s="226"/>
      <c r="E345" s="227"/>
      <c r="F345" s="227"/>
      <c r="G345" s="227"/>
      <c r="H345" s="227"/>
      <c r="I345" s="226"/>
      <c r="J345" s="204"/>
      <c r="K345" s="205"/>
      <c r="L345" s="259"/>
      <c r="M345" s="242"/>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row>
    <row r="346" spans="1:42">
      <c r="A346" s="278"/>
      <c r="B346" s="85"/>
      <c r="C346" s="64"/>
      <c r="D346" s="226"/>
      <c r="E346" s="227"/>
      <c r="F346" s="227"/>
      <c r="G346" s="227"/>
      <c r="H346" s="227"/>
      <c r="I346" s="226"/>
      <c r="J346" s="204"/>
      <c r="K346" s="205"/>
      <c r="L346" s="259"/>
      <c r="M346" s="242"/>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row>
    <row r="347" spans="1:42">
      <c r="A347" s="278"/>
      <c r="B347" s="85"/>
      <c r="C347" s="64"/>
      <c r="D347" s="226"/>
      <c r="E347" s="227"/>
      <c r="F347" s="227"/>
      <c r="G347" s="227"/>
      <c r="H347" s="227"/>
      <c r="I347" s="226"/>
      <c r="J347" s="204"/>
      <c r="K347" s="205"/>
      <c r="L347" s="259"/>
      <c r="M347" s="242"/>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row>
    <row r="348" spans="1:42">
      <c r="A348" s="278"/>
      <c r="B348" s="85"/>
      <c r="C348" s="64"/>
      <c r="D348" s="226"/>
      <c r="E348" s="227"/>
      <c r="F348" s="227"/>
      <c r="G348" s="227"/>
      <c r="H348" s="227"/>
      <c r="I348" s="226"/>
      <c r="J348" s="204"/>
      <c r="K348" s="205"/>
      <c r="L348" s="259"/>
      <c r="M348" s="242"/>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row>
    <row r="349" spans="1:42">
      <c r="A349" s="278"/>
      <c r="B349" s="85"/>
      <c r="C349" s="64"/>
      <c r="D349" s="226"/>
      <c r="E349" s="227"/>
      <c r="F349" s="227"/>
      <c r="G349" s="227"/>
      <c r="H349" s="227"/>
      <c r="I349" s="226"/>
      <c r="J349" s="204"/>
      <c r="K349" s="205"/>
      <c r="L349" s="259"/>
      <c r="M349" s="242"/>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row>
    <row r="350" spans="1:42">
      <c r="A350" s="278"/>
      <c r="B350" s="85"/>
      <c r="C350" s="64"/>
      <c r="D350" s="226"/>
      <c r="E350" s="227"/>
      <c r="F350" s="227"/>
      <c r="G350" s="227"/>
      <c r="H350" s="227"/>
      <c r="I350" s="226"/>
      <c r="J350" s="204"/>
      <c r="K350" s="205"/>
      <c r="L350" s="259"/>
      <c r="M350" s="242"/>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row>
    <row r="351" spans="1:42">
      <c r="A351" s="278"/>
      <c r="B351" s="85"/>
      <c r="C351" s="64"/>
      <c r="D351" s="226"/>
      <c r="E351" s="227"/>
      <c r="F351" s="227"/>
      <c r="G351" s="227"/>
      <c r="H351" s="227"/>
      <c r="I351" s="226"/>
      <c r="J351" s="204"/>
      <c r="K351" s="205"/>
      <c r="L351" s="259"/>
      <c r="M351" s="242"/>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row>
    <row r="352" spans="1:42">
      <c r="A352" s="278"/>
      <c r="B352" s="85"/>
      <c r="C352" s="64"/>
      <c r="D352" s="226"/>
      <c r="E352" s="227"/>
      <c r="F352" s="227"/>
      <c r="G352" s="227"/>
      <c r="H352" s="227"/>
      <c r="I352" s="226"/>
      <c r="J352" s="204"/>
      <c r="K352" s="205"/>
      <c r="L352" s="259"/>
      <c r="M352" s="242"/>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row>
    <row r="353" spans="1:42">
      <c r="A353" s="278"/>
      <c r="B353" s="85"/>
      <c r="C353" s="64"/>
      <c r="D353" s="226"/>
      <c r="E353" s="227"/>
      <c r="F353" s="227"/>
      <c r="G353" s="227"/>
      <c r="H353" s="227"/>
      <c r="I353" s="226"/>
      <c r="J353" s="204"/>
      <c r="K353" s="205"/>
      <c r="L353" s="259"/>
      <c r="M353" s="242"/>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row>
    <row r="354" spans="1:42">
      <c r="A354" s="278"/>
      <c r="B354" s="85"/>
      <c r="C354" s="64"/>
      <c r="D354" s="226"/>
      <c r="E354" s="227"/>
      <c r="F354" s="227"/>
      <c r="G354" s="227"/>
      <c r="H354" s="227"/>
      <c r="I354" s="226"/>
      <c r="J354" s="204"/>
      <c r="K354" s="205"/>
      <c r="L354" s="259"/>
      <c r="M354" s="242"/>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row>
    <row r="355" spans="1:42">
      <c r="A355" s="278"/>
      <c r="B355" s="85"/>
      <c r="C355" s="64"/>
      <c r="D355" s="226"/>
      <c r="E355" s="227"/>
      <c r="F355" s="227"/>
      <c r="G355" s="227"/>
      <c r="H355" s="227"/>
      <c r="I355" s="226"/>
      <c r="J355" s="204"/>
      <c r="K355" s="205"/>
      <c r="L355" s="259"/>
      <c r="M355" s="242"/>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row>
    <row r="356" spans="1:42">
      <c r="A356" s="278"/>
      <c r="B356" s="85"/>
      <c r="C356" s="64"/>
      <c r="D356" s="226"/>
      <c r="E356" s="227"/>
      <c r="F356" s="227"/>
      <c r="G356" s="227"/>
      <c r="H356" s="227"/>
      <c r="I356" s="226"/>
      <c r="J356" s="204"/>
      <c r="K356" s="205"/>
      <c r="L356" s="259"/>
      <c r="M356" s="242"/>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row>
    <row r="357" spans="1:42">
      <c r="A357" s="278"/>
      <c r="B357" s="85"/>
      <c r="C357" s="64"/>
      <c r="D357" s="226"/>
      <c r="E357" s="227"/>
      <c r="F357" s="227"/>
      <c r="G357" s="227"/>
      <c r="H357" s="227"/>
      <c r="I357" s="226"/>
      <c r="J357" s="204"/>
      <c r="K357" s="205"/>
      <c r="L357" s="259"/>
      <c r="M357" s="242"/>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row>
    <row r="358" spans="1:42">
      <c r="A358" s="278"/>
      <c r="B358" s="85"/>
      <c r="C358" s="64"/>
      <c r="D358" s="226"/>
      <c r="E358" s="227"/>
      <c r="F358" s="227"/>
      <c r="G358" s="227"/>
      <c r="H358" s="227"/>
      <c r="I358" s="226"/>
      <c r="J358" s="204"/>
      <c r="K358" s="205"/>
      <c r="L358" s="259"/>
      <c r="M358" s="242"/>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row>
    <row r="359" spans="1:42">
      <c r="A359" s="278"/>
      <c r="B359" s="85"/>
      <c r="C359" s="64"/>
      <c r="D359" s="226"/>
      <c r="E359" s="227"/>
      <c r="F359" s="227"/>
      <c r="G359" s="227"/>
      <c r="H359" s="227"/>
      <c r="I359" s="226"/>
      <c r="J359" s="204"/>
      <c r="K359" s="205"/>
      <c r="L359" s="259"/>
      <c r="M359" s="242"/>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row>
    <row r="360" spans="1:42">
      <c r="A360" s="278"/>
      <c r="B360" s="85"/>
      <c r="C360" s="64"/>
      <c r="D360" s="226"/>
      <c r="E360" s="227"/>
      <c r="F360" s="227"/>
      <c r="G360" s="227"/>
      <c r="H360" s="227"/>
      <c r="I360" s="226"/>
      <c r="J360" s="204"/>
      <c r="K360" s="205"/>
      <c r="L360" s="259"/>
      <c r="M360" s="242"/>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row>
    <row r="361" spans="1:42">
      <c r="A361" s="278"/>
      <c r="B361" s="85"/>
      <c r="C361" s="64"/>
      <c r="D361" s="226"/>
      <c r="E361" s="227"/>
      <c r="F361" s="227"/>
      <c r="G361" s="227"/>
      <c r="H361" s="227"/>
      <c r="I361" s="226"/>
      <c r="J361" s="204"/>
      <c r="K361" s="205"/>
      <c r="L361" s="259"/>
      <c r="M361" s="242"/>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row>
    <row r="362" spans="1:42">
      <c r="A362" s="278"/>
      <c r="B362" s="85"/>
      <c r="C362" s="64"/>
      <c r="D362" s="226"/>
      <c r="E362" s="227"/>
      <c r="F362" s="227"/>
      <c r="G362" s="227"/>
      <c r="H362" s="227"/>
      <c r="I362" s="226"/>
      <c r="J362" s="204"/>
      <c r="K362" s="205"/>
      <c r="L362" s="259"/>
      <c r="M362" s="242"/>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row>
    <row r="363" spans="1:42">
      <c r="A363" s="278"/>
      <c r="B363" s="85"/>
      <c r="C363" s="64"/>
      <c r="D363" s="226"/>
      <c r="E363" s="227"/>
      <c r="F363" s="227"/>
      <c r="G363" s="227"/>
      <c r="H363" s="227"/>
      <c r="I363" s="226"/>
      <c r="J363" s="204"/>
      <c r="K363" s="205"/>
      <c r="L363" s="259"/>
      <c r="M363" s="242"/>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row>
    <row r="364" spans="1:42">
      <c r="A364" s="278"/>
      <c r="B364" s="85"/>
      <c r="C364" s="64"/>
      <c r="D364" s="226"/>
      <c r="E364" s="227"/>
      <c r="F364" s="227"/>
      <c r="G364" s="227"/>
      <c r="H364" s="227"/>
      <c r="I364" s="226"/>
      <c r="J364" s="204"/>
      <c r="K364" s="205"/>
      <c r="L364" s="259"/>
      <c r="M364" s="242"/>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row>
    <row r="365" spans="1:42">
      <c r="A365" s="278"/>
      <c r="B365" s="85"/>
      <c r="C365" s="64"/>
      <c r="D365" s="226"/>
      <c r="E365" s="227"/>
      <c r="F365" s="227"/>
      <c r="G365" s="227"/>
      <c r="H365" s="227"/>
      <c r="I365" s="226"/>
      <c r="J365" s="204"/>
      <c r="K365" s="205"/>
      <c r="L365" s="259"/>
      <c r="M365" s="242"/>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row>
    <row r="366" spans="1:42">
      <c r="A366" s="278"/>
      <c r="B366" s="85"/>
      <c r="C366" s="64"/>
      <c r="D366" s="226"/>
      <c r="E366" s="227"/>
      <c r="F366" s="227"/>
      <c r="G366" s="227"/>
      <c r="H366" s="227"/>
      <c r="I366" s="226"/>
      <c r="J366" s="204"/>
      <c r="K366" s="205"/>
      <c r="L366" s="259"/>
      <c r="M366" s="242"/>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row>
    <row r="367" spans="1:42">
      <c r="A367" s="278"/>
      <c r="B367" s="85"/>
      <c r="C367" s="64"/>
      <c r="D367" s="226"/>
      <c r="E367" s="227"/>
      <c r="F367" s="227"/>
      <c r="G367" s="227"/>
      <c r="H367" s="227"/>
      <c r="I367" s="226"/>
      <c r="J367" s="204"/>
      <c r="K367" s="205"/>
      <c r="L367" s="259"/>
      <c r="M367" s="242"/>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row>
    <row r="368" spans="1:42">
      <c r="A368" s="278"/>
      <c r="B368" s="85"/>
      <c r="C368" s="64"/>
      <c r="D368" s="226"/>
      <c r="E368" s="227"/>
      <c r="F368" s="227"/>
      <c r="G368" s="227"/>
      <c r="H368" s="227"/>
      <c r="I368" s="226"/>
      <c r="J368" s="204"/>
      <c r="K368" s="205"/>
      <c r="L368" s="259"/>
      <c r="M368" s="242"/>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row>
    <row r="369" spans="1:42">
      <c r="A369" s="278"/>
      <c r="B369" s="85"/>
      <c r="C369" s="64"/>
      <c r="D369" s="226"/>
      <c r="E369" s="227"/>
      <c r="F369" s="227"/>
      <c r="G369" s="227"/>
      <c r="H369" s="227"/>
      <c r="I369" s="226"/>
      <c r="J369" s="204"/>
      <c r="K369" s="205"/>
      <c r="L369" s="259"/>
      <c r="M369" s="242"/>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row>
    <row r="370" spans="1:42">
      <c r="A370" s="278"/>
      <c r="B370" s="85"/>
      <c r="C370" s="64"/>
      <c r="D370" s="226"/>
      <c r="E370" s="227"/>
      <c r="F370" s="227"/>
      <c r="G370" s="227"/>
      <c r="H370" s="227"/>
      <c r="I370" s="226"/>
      <c r="J370" s="204"/>
      <c r="K370" s="205"/>
      <c r="L370" s="259"/>
      <c r="M370" s="242"/>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row>
    <row r="371" spans="1:42">
      <c r="A371" s="278"/>
      <c r="B371" s="85"/>
      <c r="C371" s="64"/>
      <c r="D371" s="226"/>
      <c r="E371" s="227"/>
      <c r="F371" s="227"/>
      <c r="G371" s="227"/>
      <c r="H371" s="227"/>
      <c r="I371" s="226"/>
      <c r="J371" s="204"/>
      <c r="K371" s="205"/>
      <c r="L371" s="259"/>
      <c r="M371" s="242"/>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row>
    <row r="372" spans="1:42">
      <c r="A372" s="278"/>
      <c r="B372" s="85"/>
      <c r="C372" s="64"/>
      <c r="D372" s="226"/>
      <c r="E372" s="227"/>
      <c r="F372" s="227"/>
      <c r="G372" s="227"/>
      <c r="H372" s="227"/>
      <c r="I372" s="226"/>
      <c r="J372" s="204"/>
      <c r="K372" s="205"/>
      <c r="L372" s="259"/>
      <c r="M372" s="242"/>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row>
    <row r="373" spans="1:42">
      <c r="A373" s="278"/>
      <c r="B373" s="85"/>
      <c r="C373" s="64"/>
      <c r="D373" s="226"/>
      <c r="E373" s="227"/>
      <c r="F373" s="227"/>
      <c r="G373" s="227"/>
      <c r="H373" s="227"/>
      <c r="I373" s="226"/>
      <c r="J373" s="204"/>
      <c r="K373" s="205"/>
      <c r="L373" s="259"/>
      <c r="M373" s="242"/>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row>
    <row r="374" spans="1:42">
      <c r="A374" s="278"/>
      <c r="B374" s="85"/>
      <c r="C374" s="64"/>
      <c r="D374" s="226"/>
      <c r="E374" s="227"/>
      <c r="F374" s="227"/>
      <c r="G374" s="227"/>
      <c r="H374" s="227"/>
      <c r="I374" s="226"/>
      <c r="J374" s="204"/>
      <c r="K374" s="205"/>
      <c r="L374" s="259"/>
      <c r="M374" s="242"/>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row>
    <row r="375" spans="1:42">
      <c r="A375" s="278"/>
      <c r="B375" s="85"/>
      <c r="C375" s="64"/>
      <c r="D375" s="226"/>
      <c r="E375" s="227"/>
      <c r="F375" s="227"/>
      <c r="G375" s="227"/>
      <c r="H375" s="227"/>
      <c r="I375" s="226"/>
      <c r="J375" s="204"/>
      <c r="K375" s="205"/>
      <c r="L375" s="259"/>
      <c r="M375" s="242"/>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row>
    <row r="376" spans="1:42">
      <c r="A376" s="278"/>
      <c r="B376" s="85"/>
      <c r="C376" s="64"/>
      <c r="D376" s="226"/>
      <c r="E376" s="227"/>
      <c r="F376" s="227"/>
      <c r="G376" s="227"/>
      <c r="H376" s="227"/>
      <c r="I376" s="226"/>
      <c r="J376" s="204"/>
      <c r="K376" s="205"/>
      <c r="L376" s="259"/>
      <c r="M376" s="242"/>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row>
    <row r="377" spans="1:42">
      <c r="A377" s="278"/>
      <c r="B377" s="85"/>
      <c r="C377" s="64"/>
      <c r="D377" s="226"/>
      <c r="E377" s="227"/>
      <c r="F377" s="227"/>
      <c r="G377" s="227"/>
      <c r="H377" s="227"/>
      <c r="I377" s="226"/>
      <c r="J377" s="204"/>
      <c r="K377" s="205"/>
      <c r="L377" s="259"/>
      <c r="M377" s="242"/>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row>
    <row r="378" spans="1:42">
      <c r="A378" s="278"/>
      <c r="B378" s="85"/>
      <c r="C378" s="64"/>
      <c r="D378" s="226"/>
      <c r="E378" s="227"/>
      <c r="F378" s="227"/>
      <c r="G378" s="227"/>
      <c r="H378" s="227"/>
      <c r="I378" s="226"/>
      <c r="J378" s="204"/>
      <c r="K378" s="205"/>
      <c r="L378" s="259"/>
      <c r="M378" s="242"/>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row>
    <row r="379" spans="1:42">
      <c r="A379" s="278"/>
      <c r="B379" s="85"/>
      <c r="C379" s="64"/>
      <c r="D379" s="226"/>
      <c r="E379" s="227"/>
      <c r="F379" s="227"/>
      <c r="G379" s="227"/>
      <c r="H379" s="227"/>
      <c r="I379" s="226"/>
      <c r="J379" s="204"/>
      <c r="K379" s="205"/>
      <c r="L379" s="259"/>
      <c r="M379" s="242"/>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row>
    <row r="380" spans="1:42">
      <c r="A380" s="278"/>
      <c r="B380" s="85"/>
      <c r="C380" s="64"/>
      <c r="D380" s="226"/>
      <c r="E380" s="227"/>
      <c r="F380" s="227"/>
      <c r="G380" s="227"/>
      <c r="H380" s="227"/>
      <c r="I380" s="226"/>
      <c r="J380" s="204"/>
      <c r="K380" s="205"/>
      <c r="L380" s="259"/>
      <c r="M380" s="242"/>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row>
    <row r="381" spans="1:42">
      <c r="A381" s="278"/>
      <c r="B381" s="85"/>
      <c r="C381" s="64"/>
      <c r="D381" s="226"/>
      <c r="E381" s="227"/>
      <c r="F381" s="227"/>
      <c r="G381" s="227"/>
      <c r="H381" s="227"/>
      <c r="I381" s="226"/>
      <c r="J381" s="204"/>
      <c r="K381" s="205"/>
      <c r="L381" s="259"/>
      <c r="M381" s="242"/>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row>
    <row r="382" spans="1:42">
      <c r="A382" s="278"/>
      <c r="B382" s="85"/>
      <c r="C382" s="64"/>
      <c r="D382" s="226"/>
      <c r="E382" s="227"/>
      <c r="F382" s="227"/>
      <c r="G382" s="227"/>
      <c r="H382" s="227"/>
      <c r="I382" s="226"/>
      <c r="J382" s="204"/>
      <c r="K382" s="205"/>
      <c r="L382" s="259"/>
      <c r="M382" s="242"/>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row>
    <row r="383" spans="1:42">
      <c r="A383" s="278"/>
      <c r="B383" s="85"/>
      <c r="C383" s="64"/>
      <c r="D383" s="226"/>
      <c r="E383" s="227"/>
      <c r="F383" s="227"/>
      <c r="G383" s="227"/>
      <c r="H383" s="227"/>
      <c r="I383" s="226"/>
      <c r="J383" s="204"/>
      <c r="K383" s="205"/>
      <c r="L383" s="259"/>
      <c r="M383" s="242"/>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row>
    <row r="384" spans="1:42">
      <c r="A384" s="278"/>
      <c r="B384" s="85"/>
      <c r="C384" s="64"/>
      <c r="D384" s="226"/>
      <c r="E384" s="227"/>
      <c r="F384" s="227"/>
      <c r="G384" s="227"/>
      <c r="H384" s="227"/>
      <c r="I384" s="226"/>
      <c r="J384" s="204"/>
      <c r="K384" s="205"/>
      <c r="L384" s="259"/>
      <c r="M384" s="242"/>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row>
    <row r="385" spans="1:42">
      <c r="A385" s="278"/>
      <c r="B385" s="85"/>
      <c r="C385" s="64"/>
      <c r="D385" s="226"/>
      <c r="E385" s="227"/>
      <c r="F385" s="227"/>
      <c r="G385" s="227"/>
      <c r="H385" s="227"/>
      <c r="I385" s="226"/>
      <c r="J385" s="204"/>
      <c r="K385" s="205"/>
      <c r="L385" s="259"/>
      <c r="M385" s="242"/>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row>
    <row r="386" spans="1:42">
      <c r="A386" s="278"/>
      <c r="B386" s="85"/>
      <c r="C386" s="64"/>
      <c r="D386" s="226"/>
      <c r="E386" s="227"/>
      <c r="F386" s="227"/>
      <c r="G386" s="227"/>
      <c r="H386" s="227"/>
      <c r="I386" s="226"/>
      <c r="J386" s="204"/>
      <c r="K386" s="205"/>
      <c r="L386" s="259"/>
      <c r="M386" s="242"/>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row>
    <row r="387" spans="1:42">
      <c r="A387" s="278"/>
      <c r="B387" s="85"/>
      <c r="C387" s="64"/>
      <c r="D387" s="226"/>
      <c r="E387" s="227"/>
      <c r="F387" s="227"/>
      <c r="G387" s="227"/>
      <c r="H387" s="227"/>
      <c r="I387" s="226"/>
      <c r="J387" s="204"/>
      <c r="K387" s="205"/>
      <c r="L387" s="259"/>
      <c r="M387" s="242"/>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row>
    <row r="388" spans="1:42">
      <c r="A388" s="278"/>
      <c r="B388" s="85"/>
      <c r="C388" s="64"/>
      <c r="D388" s="226"/>
      <c r="E388" s="227"/>
      <c r="F388" s="227"/>
      <c r="G388" s="227"/>
      <c r="H388" s="227"/>
      <c r="I388" s="226"/>
      <c r="J388" s="204"/>
      <c r="K388" s="205"/>
      <c r="L388" s="259"/>
      <c r="M388" s="242"/>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row>
    <row r="389" spans="1:42">
      <c r="A389" s="278"/>
      <c r="B389" s="85"/>
      <c r="C389" s="64"/>
      <c r="D389" s="226"/>
      <c r="E389" s="227"/>
      <c r="F389" s="227"/>
      <c r="G389" s="227"/>
      <c r="H389" s="227"/>
      <c r="I389" s="226"/>
      <c r="J389" s="204"/>
      <c r="K389" s="205"/>
      <c r="L389" s="259"/>
      <c r="M389" s="242"/>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row>
    <row r="390" spans="1:42">
      <c r="A390" s="278"/>
      <c r="B390" s="85"/>
      <c r="C390" s="64"/>
      <c r="D390" s="226"/>
      <c r="E390" s="227"/>
      <c r="F390" s="227"/>
      <c r="G390" s="227"/>
      <c r="H390" s="227"/>
      <c r="I390" s="226"/>
      <c r="J390" s="204"/>
      <c r="K390" s="205"/>
      <c r="L390" s="259"/>
      <c r="M390" s="242"/>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row>
    <row r="391" spans="1:42">
      <c r="A391" s="278"/>
      <c r="B391" s="85"/>
      <c r="C391" s="64"/>
      <c r="D391" s="226"/>
      <c r="E391" s="227"/>
      <c r="F391" s="227"/>
      <c r="G391" s="227"/>
      <c r="H391" s="227"/>
      <c r="I391" s="226"/>
      <c r="J391" s="204"/>
      <c r="K391" s="205"/>
      <c r="L391" s="259"/>
      <c r="M391" s="242"/>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row>
    <row r="392" spans="1:42">
      <c r="A392" s="278"/>
      <c r="B392" s="85"/>
      <c r="C392" s="64"/>
      <c r="D392" s="226"/>
      <c r="E392" s="227"/>
      <c r="F392" s="227"/>
      <c r="G392" s="227"/>
      <c r="H392" s="227"/>
      <c r="I392" s="226"/>
      <c r="J392" s="204"/>
      <c r="K392" s="205"/>
      <c r="L392" s="259"/>
      <c r="M392" s="242"/>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row>
    <row r="393" spans="1:42">
      <c r="A393" s="278"/>
      <c r="B393" s="85"/>
      <c r="C393" s="64"/>
      <c r="D393" s="226"/>
      <c r="E393" s="227"/>
      <c r="F393" s="227"/>
      <c r="G393" s="227"/>
      <c r="H393" s="227"/>
      <c r="I393" s="226"/>
      <c r="J393" s="204"/>
      <c r="K393" s="205"/>
      <c r="L393" s="259"/>
      <c r="M393" s="242"/>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row>
    <row r="394" spans="1:42">
      <c r="A394" s="278"/>
      <c r="B394" s="85"/>
      <c r="C394" s="64"/>
      <c r="D394" s="226"/>
      <c r="E394" s="227"/>
      <c r="F394" s="227"/>
      <c r="G394" s="227"/>
      <c r="H394" s="227"/>
      <c r="I394" s="226"/>
      <c r="J394" s="204"/>
      <c r="K394" s="205"/>
      <c r="L394" s="259"/>
      <c r="M394" s="242"/>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row>
    <row r="395" spans="1:42">
      <c r="A395" s="278"/>
      <c r="B395" s="85"/>
      <c r="C395" s="64"/>
      <c r="D395" s="226"/>
      <c r="E395" s="227"/>
      <c r="F395" s="227"/>
      <c r="G395" s="227"/>
      <c r="H395" s="227"/>
      <c r="I395" s="226"/>
      <c r="J395" s="204"/>
      <c r="K395" s="205"/>
      <c r="L395" s="259"/>
      <c r="M395" s="242"/>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row>
    <row r="396" spans="1:42">
      <c r="A396" s="278"/>
      <c r="B396" s="85"/>
      <c r="C396" s="64"/>
      <c r="D396" s="226"/>
      <c r="E396" s="227"/>
      <c r="F396" s="227"/>
      <c r="G396" s="227"/>
      <c r="H396" s="227"/>
      <c r="I396" s="226"/>
      <c r="J396" s="204"/>
      <c r="K396" s="205"/>
      <c r="L396" s="259"/>
      <c r="M396" s="242"/>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row>
    <row r="397" spans="1:42">
      <c r="A397" s="278"/>
      <c r="B397" s="85"/>
      <c r="C397" s="64"/>
      <c r="D397" s="226"/>
      <c r="E397" s="227"/>
      <c r="F397" s="227"/>
      <c r="G397" s="227"/>
      <c r="H397" s="227"/>
      <c r="I397" s="226"/>
      <c r="J397" s="204"/>
      <c r="K397" s="205"/>
      <c r="L397" s="259"/>
      <c r="M397" s="242"/>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row>
    <row r="398" spans="1:42">
      <c r="A398" s="278"/>
      <c r="B398" s="85"/>
      <c r="C398" s="64"/>
      <c r="D398" s="226"/>
      <c r="E398" s="227"/>
      <c r="F398" s="227"/>
      <c r="G398" s="227"/>
      <c r="H398" s="227"/>
      <c r="I398" s="226"/>
      <c r="J398" s="204"/>
      <c r="K398" s="205"/>
      <c r="L398" s="259"/>
      <c r="M398" s="242"/>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row>
    <row r="399" spans="1:42">
      <c r="A399" s="278"/>
      <c r="B399" s="85"/>
      <c r="C399" s="64"/>
      <c r="D399" s="226"/>
      <c r="E399" s="227"/>
      <c r="F399" s="227"/>
      <c r="G399" s="227"/>
      <c r="H399" s="227"/>
      <c r="I399" s="226"/>
      <c r="J399" s="204"/>
      <c r="K399" s="205"/>
      <c r="L399" s="259"/>
      <c r="M399" s="242"/>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row>
    <row r="400" spans="1:42">
      <c r="A400" s="278"/>
      <c r="B400" s="85"/>
      <c r="C400" s="64"/>
      <c r="D400" s="226"/>
      <c r="E400" s="227"/>
      <c r="F400" s="227"/>
      <c r="G400" s="227"/>
      <c r="H400" s="227"/>
      <c r="I400" s="226"/>
      <c r="J400" s="204"/>
      <c r="K400" s="205"/>
      <c r="L400" s="259"/>
      <c r="M400" s="242"/>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row>
    <row r="401" spans="1:42">
      <c r="A401" s="278"/>
      <c r="B401" s="85"/>
      <c r="C401" s="64"/>
      <c r="D401" s="226"/>
      <c r="E401" s="227"/>
      <c r="F401" s="227"/>
      <c r="G401" s="227"/>
      <c r="H401" s="227"/>
      <c r="I401" s="226"/>
      <c r="J401" s="204"/>
      <c r="K401" s="205"/>
      <c r="L401" s="259"/>
      <c r="M401" s="242"/>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row>
    <row r="402" spans="1:42">
      <c r="A402" s="278"/>
      <c r="B402" s="85"/>
      <c r="C402" s="64"/>
      <c r="D402" s="226"/>
      <c r="E402" s="227"/>
      <c r="F402" s="227"/>
      <c r="G402" s="227"/>
      <c r="H402" s="227"/>
      <c r="I402" s="226"/>
      <c r="J402" s="204"/>
      <c r="K402" s="205"/>
      <c r="L402" s="259"/>
      <c r="M402" s="242"/>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row>
    <row r="403" spans="1:42">
      <c r="A403" s="278"/>
      <c r="B403" s="85"/>
      <c r="C403" s="64"/>
      <c r="D403" s="226"/>
      <c r="E403" s="227"/>
      <c r="F403" s="227"/>
      <c r="G403" s="227"/>
      <c r="H403" s="227"/>
      <c r="I403" s="226"/>
      <c r="J403" s="204"/>
      <c r="K403" s="205"/>
      <c r="L403" s="259"/>
      <c r="M403" s="242"/>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row>
    <row r="404" spans="1:42">
      <c r="A404" s="278"/>
      <c r="B404" s="85"/>
      <c r="C404" s="64"/>
      <c r="D404" s="226"/>
      <c r="E404" s="227"/>
      <c r="F404" s="227"/>
      <c r="G404" s="227"/>
      <c r="H404" s="227"/>
      <c r="I404" s="226"/>
      <c r="J404" s="204"/>
      <c r="K404" s="205"/>
      <c r="L404" s="259"/>
      <c r="M404" s="242"/>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row>
    <row r="405" spans="1:42">
      <c r="A405" s="278"/>
      <c r="B405" s="85"/>
      <c r="C405" s="64"/>
      <c r="D405" s="226"/>
      <c r="E405" s="227"/>
      <c r="F405" s="227"/>
      <c r="G405" s="227"/>
      <c r="H405" s="227"/>
      <c r="I405" s="226"/>
      <c r="J405" s="204"/>
      <c r="K405" s="205"/>
      <c r="L405" s="259"/>
      <c r="M405" s="242"/>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row>
    <row r="406" spans="1:42">
      <c r="A406" s="278"/>
      <c r="B406" s="85"/>
      <c r="C406" s="64"/>
      <c r="D406" s="226"/>
      <c r="E406" s="227"/>
      <c r="F406" s="227"/>
      <c r="G406" s="227"/>
      <c r="H406" s="227"/>
      <c r="I406" s="226"/>
      <c r="J406" s="204"/>
      <c r="K406" s="205"/>
      <c r="L406" s="259"/>
      <c r="M406" s="242"/>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row>
    <row r="407" spans="1:42">
      <c r="A407" s="278"/>
      <c r="B407" s="85"/>
      <c r="C407" s="64"/>
      <c r="D407" s="226"/>
      <c r="E407" s="227"/>
      <c r="F407" s="227"/>
      <c r="G407" s="227"/>
      <c r="H407" s="227"/>
      <c r="I407" s="226"/>
      <c r="J407" s="204"/>
      <c r="K407" s="205"/>
      <c r="L407" s="259"/>
      <c r="M407" s="242"/>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row>
    <row r="408" spans="1:42">
      <c r="A408" s="278"/>
      <c r="B408" s="85"/>
      <c r="C408" s="64"/>
      <c r="D408" s="226"/>
      <c r="E408" s="227"/>
      <c r="F408" s="227"/>
      <c r="G408" s="227"/>
      <c r="H408" s="227"/>
      <c r="I408" s="226"/>
      <c r="J408" s="204"/>
      <c r="K408" s="205"/>
      <c r="L408" s="259"/>
      <c r="M408" s="242"/>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row>
    <row r="409" spans="1:42">
      <c r="A409" s="278"/>
      <c r="B409" s="85"/>
      <c r="C409" s="64"/>
      <c r="D409" s="226"/>
      <c r="E409" s="227"/>
      <c r="F409" s="227"/>
      <c r="G409" s="227"/>
      <c r="H409" s="227"/>
      <c r="I409" s="226"/>
      <c r="J409" s="204"/>
      <c r="K409" s="205"/>
      <c r="L409" s="259"/>
      <c r="M409" s="242"/>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row>
    <row r="410" spans="1:42">
      <c r="A410" s="278"/>
      <c r="B410" s="85"/>
      <c r="C410" s="64"/>
      <c r="D410" s="226"/>
      <c r="E410" s="227"/>
      <c r="F410" s="227"/>
      <c r="G410" s="227"/>
      <c r="H410" s="227"/>
      <c r="I410" s="226"/>
      <c r="J410" s="204"/>
      <c r="K410" s="205"/>
      <c r="L410" s="259"/>
      <c r="M410" s="242"/>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row>
    <row r="411" spans="1:42">
      <c r="A411" s="278"/>
      <c r="B411" s="85"/>
      <c r="C411" s="64"/>
      <c r="D411" s="226"/>
      <c r="E411" s="227"/>
      <c r="F411" s="227"/>
      <c r="G411" s="227"/>
      <c r="H411" s="227"/>
      <c r="I411" s="226"/>
      <c r="J411" s="204"/>
      <c r="K411" s="205"/>
      <c r="L411" s="259"/>
      <c r="M411" s="242"/>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row>
    <row r="412" spans="1:42">
      <c r="A412" s="278"/>
      <c r="B412" s="85"/>
      <c r="C412" s="64"/>
      <c r="D412" s="226"/>
      <c r="E412" s="227"/>
      <c r="F412" s="227"/>
      <c r="G412" s="227"/>
      <c r="H412" s="227"/>
      <c r="I412" s="226"/>
      <c r="J412" s="204"/>
      <c r="K412" s="205"/>
      <c r="L412" s="259"/>
      <c r="M412" s="242"/>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row>
    <row r="413" spans="1:42">
      <c r="A413" s="278"/>
      <c r="B413" s="85"/>
      <c r="C413" s="64"/>
      <c r="D413" s="226"/>
      <c r="E413" s="227"/>
      <c r="F413" s="227"/>
      <c r="G413" s="227"/>
      <c r="H413" s="227"/>
      <c r="I413" s="226"/>
      <c r="J413" s="204"/>
      <c r="K413" s="205"/>
      <c r="L413" s="259"/>
      <c r="M413" s="242"/>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row>
    <row r="414" spans="1:42">
      <c r="A414" s="278"/>
      <c r="B414" s="85"/>
      <c r="C414" s="64"/>
      <c r="D414" s="226"/>
      <c r="E414" s="227"/>
      <c r="F414" s="227"/>
      <c r="G414" s="227"/>
      <c r="H414" s="227"/>
      <c r="I414" s="226"/>
      <c r="J414" s="204"/>
      <c r="K414" s="205"/>
      <c r="L414" s="259"/>
      <c r="M414" s="242"/>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row>
    <row r="415" spans="1:42">
      <c r="A415" s="278"/>
      <c r="B415" s="85"/>
      <c r="C415" s="64"/>
      <c r="D415" s="226"/>
      <c r="E415" s="227"/>
      <c r="F415" s="227"/>
      <c r="G415" s="227"/>
      <c r="H415" s="227"/>
      <c r="I415" s="226"/>
      <c r="J415" s="204"/>
      <c r="K415" s="205"/>
      <c r="L415" s="259"/>
      <c r="M415" s="242"/>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row>
    <row r="416" spans="1:42">
      <c r="A416" s="278"/>
      <c r="B416" s="85"/>
      <c r="C416" s="64"/>
      <c r="D416" s="226"/>
      <c r="E416" s="227"/>
      <c r="F416" s="227"/>
      <c r="G416" s="227"/>
      <c r="H416" s="227"/>
      <c r="I416" s="226"/>
      <c r="J416" s="204"/>
      <c r="K416" s="205"/>
      <c r="L416" s="259"/>
      <c r="M416" s="242"/>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row>
    <row r="417" spans="1:42">
      <c r="A417" s="278"/>
      <c r="B417" s="85"/>
      <c r="C417" s="64"/>
      <c r="D417" s="226"/>
      <c r="E417" s="227"/>
      <c r="F417" s="227"/>
      <c r="G417" s="227"/>
      <c r="H417" s="227"/>
      <c r="I417" s="226"/>
      <c r="J417" s="204"/>
      <c r="K417" s="205"/>
      <c r="L417" s="259"/>
      <c r="M417" s="242"/>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row>
    <row r="418" spans="1:42">
      <c r="A418" s="278"/>
      <c r="B418" s="85"/>
      <c r="C418" s="64"/>
      <c r="D418" s="226"/>
      <c r="E418" s="227"/>
      <c r="F418" s="227"/>
      <c r="G418" s="227"/>
      <c r="H418" s="227"/>
      <c r="I418" s="226"/>
      <c r="J418" s="204"/>
      <c r="K418" s="205"/>
      <c r="L418" s="259"/>
      <c r="M418" s="242"/>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row>
    <row r="419" spans="1:42">
      <c r="A419" s="278"/>
      <c r="B419" s="85"/>
      <c r="C419" s="64"/>
      <c r="D419" s="226"/>
      <c r="E419" s="227"/>
      <c r="F419" s="227"/>
      <c r="G419" s="227"/>
      <c r="H419" s="227"/>
      <c r="I419" s="226"/>
      <c r="J419" s="204"/>
      <c r="K419" s="205"/>
      <c r="L419" s="259"/>
      <c r="M419" s="242"/>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row>
    <row r="420" spans="1:42">
      <c r="A420" s="278"/>
      <c r="B420" s="85"/>
      <c r="C420" s="64"/>
      <c r="D420" s="226"/>
      <c r="E420" s="227"/>
      <c r="F420" s="227"/>
      <c r="G420" s="227"/>
      <c r="H420" s="227"/>
      <c r="I420" s="226"/>
      <c r="J420" s="204"/>
      <c r="K420" s="205"/>
      <c r="L420" s="259"/>
      <c r="M420" s="242"/>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row>
    <row r="421" spans="1:42">
      <c r="A421" s="278"/>
      <c r="B421" s="85"/>
      <c r="C421" s="64"/>
      <c r="D421" s="226"/>
      <c r="E421" s="227"/>
      <c r="F421" s="227"/>
      <c r="G421" s="227"/>
      <c r="H421" s="227"/>
      <c r="I421" s="226"/>
      <c r="J421" s="204"/>
      <c r="K421" s="205"/>
      <c r="L421" s="259"/>
      <c r="M421" s="242"/>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row>
    <row r="422" spans="1:42">
      <c r="A422" s="278"/>
      <c r="B422" s="85"/>
      <c r="C422" s="64"/>
      <c r="D422" s="226"/>
      <c r="E422" s="227"/>
      <c r="F422" s="227"/>
      <c r="G422" s="227"/>
      <c r="H422" s="227"/>
      <c r="I422" s="226"/>
      <c r="J422" s="204"/>
      <c r="K422" s="205"/>
      <c r="L422" s="259"/>
      <c r="M422" s="242"/>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row>
    <row r="423" spans="1:42">
      <c r="A423" s="278"/>
      <c r="B423" s="85"/>
      <c r="C423" s="64"/>
      <c r="D423" s="226"/>
      <c r="E423" s="227"/>
      <c r="F423" s="227"/>
      <c r="G423" s="227"/>
      <c r="H423" s="227"/>
      <c r="I423" s="226"/>
      <c r="J423" s="204"/>
      <c r="K423" s="205"/>
      <c r="L423" s="259"/>
      <c r="M423" s="242"/>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row>
    <row r="424" spans="1:42">
      <c r="A424" s="278"/>
      <c r="B424" s="85"/>
      <c r="C424" s="64"/>
      <c r="D424" s="226"/>
      <c r="E424" s="227"/>
      <c r="F424" s="227"/>
      <c r="G424" s="227"/>
      <c r="H424" s="227"/>
      <c r="I424" s="226"/>
      <c r="J424" s="204"/>
      <c r="K424" s="205"/>
      <c r="L424" s="259"/>
      <c r="M424" s="242"/>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row>
    <row r="425" spans="1:42">
      <c r="A425" s="278"/>
      <c r="B425" s="85"/>
      <c r="C425" s="64"/>
      <c r="D425" s="226"/>
      <c r="E425" s="227"/>
      <c r="F425" s="227"/>
      <c r="G425" s="227"/>
      <c r="H425" s="227"/>
      <c r="I425" s="226"/>
      <c r="J425" s="204"/>
      <c r="K425" s="205"/>
      <c r="L425" s="259"/>
      <c r="M425" s="242"/>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row>
    <row r="426" spans="1:42">
      <c r="A426" s="278"/>
      <c r="B426" s="85"/>
      <c r="C426" s="64"/>
      <c r="D426" s="226"/>
      <c r="E426" s="227"/>
      <c r="F426" s="227"/>
      <c r="G426" s="227"/>
      <c r="H426" s="227"/>
      <c r="I426" s="226"/>
      <c r="J426" s="204"/>
      <c r="K426" s="205"/>
      <c r="L426" s="259"/>
      <c r="M426" s="242"/>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row>
    <row r="427" spans="1:42">
      <c r="A427" s="278"/>
      <c r="B427" s="85"/>
      <c r="C427" s="64"/>
      <c r="D427" s="226"/>
      <c r="E427" s="227"/>
      <c r="F427" s="227"/>
      <c r="G427" s="227"/>
      <c r="H427" s="227"/>
      <c r="I427" s="226"/>
      <c r="J427" s="204"/>
      <c r="K427" s="205"/>
      <c r="L427" s="259"/>
      <c r="M427" s="242"/>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row>
    <row r="428" spans="1:42">
      <c r="A428" s="278"/>
      <c r="B428" s="85"/>
      <c r="C428" s="64"/>
      <c r="D428" s="226"/>
      <c r="E428" s="227"/>
      <c r="F428" s="227"/>
      <c r="G428" s="227"/>
      <c r="H428" s="227"/>
      <c r="I428" s="226"/>
      <c r="J428" s="204"/>
      <c r="K428" s="205"/>
      <c r="L428" s="259"/>
      <c r="M428" s="242"/>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row>
    <row r="429" spans="1:42">
      <c r="A429" s="278"/>
      <c r="B429" s="85"/>
      <c r="C429" s="64"/>
      <c r="D429" s="226"/>
      <c r="E429" s="227"/>
      <c r="F429" s="227"/>
      <c r="G429" s="227"/>
      <c r="H429" s="227"/>
      <c r="I429" s="226"/>
      <c r="J429" s="204"/>
      <c r="K429" s="205"/>
      <c r="L429" s="259"/>
      <c r="M429" s="242"/>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row>
    <row r="430" spans="1:42">
      <c r="A430" s="278"/>
      <c r="B430" s="85"/>
      <c r="C430" s="64"/>
      <c r="D430" s="226"/>
      <c r="E430" s="227"/>
      <c r="F430" s="227"/>
      <c r="G430" s="227"/>
      <c r="H430" s="227"/>
      <c r="I430" s="226"/>
      <c r="J430" s="204"/>
      <c r="K430" s="205"/>
      <c r="L430" s="259"/>
      <c r="M430" s="242"/>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row>
    <row r="431" spans="1:42">
      <c r="A431" s="278"/>
      <c r="B431" s="85"/>
      <c r="C431" s="64"/>
      <c r="D431" s="226"/>
      <c r="E431" s="227"/>
      <c r="F431" s="227"/>
      <c r="G431" s="227"/>
      <c r="H431" s="227"/>
      <c r="I431" s="226"/>
      <c r="J431" s="204"/>
      <c r="K431" s="205"/>
      <c r="L431" s="259"/>
      <c r="M431" s="242"/>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row>
    <row r="432" spans="1:42">
      <c r="A432" s="278"/>
      <c r="B432" s="85"/>
      <c r="C432" s="64"/>
      <c r="D432" s="226"/>
      <c r="E432" s="227"/>
      <c r="F432" s="227"/>
      <c r="G432" s="227"/>
      <c r="H432" s="227"/>
      <c r="I432" s="226"/>
      <c r="J432" s="204"/>
      <c r="K432" s="205"/>
      <c r="L432" s="259"/>
      <c r="M432" s="242"/>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row>
    <row r="433" spans="1:42">
      <c r="A433" s="278"/>
      <c r="B433" s="85"/>
      <c r="C433" s="64"/>
      <c r="D433" s="226"/>
      <c r="E433" s="227"/>
      <c r="F433" s="227"/>
      <c r="G433" s="227"/>
      <c r="H433" s="227"/>
      <c r="I433" s="226"/>
      <c r="J433" s="204"/>
      <c r="K433" s="205"/>
      <c r="L433" s="259"/>
      <c r="M433" s="242"/>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row>
    <row r="434" spans="1:42">
      <c r="A434" s="278"/>
      <c r="B434" s="85"/>
      <c r="C434" s="64"/>
      <c r="D434" s="226"/>
      <c r="E434" s="227"/>
      <c r="F434" s="227"/>
      <c r="G434" s="227"/>
      <c r="H434" s="227"/>
      <c r="I434" s="226"/>
      <c r="J434" s="204"/>
      <c r="K434" s="205"/>
      <c r="L434" s="259"/>
      <c r="M434" s="242"/>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row>
    <row r="435" spans="1:42">
      <c r="A435" s="278"/>
      <c r="B435" s="85"/>
      <c r="C435" s="64"/>
      <c r="D435" s="226"/>
      <c r="E435" s="227"/>
      <c r="F435" s="227"/>
      <c r="G435" s="227"/>
      <c r="H435" s="227"/>
      <c r="I435" s="226"/>
      <c r="J435" s="204"/>
      <c r="K435" s="205"/>
      <c r="L435" s="259"/>
      <c r="M435" s="242"/>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row>
    <row r="436" spans="1:42">
      <c r="A436" s="278"/>
      <c r="B436" s="85"/>
      <c r="C436" s="64"/>
      <c r="D436" s="226"/>
      <c r="E436" s="227"/>
      <c r="F436" s="227"/>
      <c r="G436" s="227"/>
      <c r="H436" s="227"/>
      <c r="I436" s="226"/>
      <c r="J436" s="204"/>
      <c r="K436" s="205"/>
      <c r="L436" s="259"/>
      <c r="M436" s="242"/>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row>
    <row r="437" spans="1:42">
      <c r="A437" s="278"/>
      <c r="B437" s="85"/>
      <c r="C437" s="64"/>
      <c r="D437" s="226"/>
      <c r="E437" s="227"/>
      <c r="F437" s="227"/>
      <c r="G437" s="227"/>
      <c r="H437" s="227"/>
      <c r="I437" s="226"/>
      <c r="J437" s="204"/>
      <c r="K437" s="205"/>
      <c r="L437" s="259"/>
      <c r="M437" s="242"/>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row>
    <row r="438" spans="1:42">
      <c r="A438" s="278"/>
      <c r="B438" s="85"/>
      <c r="C438" s="64"/>
      <c r="D438" s="226"/>
      <c r="E438" s="227"/>
      <c r="F438" s="227"/>
      <c r="G438" s="227"/>
      <c r="H438" s="227"/>
      <c r="I438" s="226"/>
      <c r="J438" s="204"/>
      <c r="K438" s="205"/>
      <c r="L438" s="259"/>
      <c r="M438" s="242"/>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row>
    <row r="439" spans="1:42">
      <c r="A439" s="278"/>
      <c r="B439" s="85"/>
      <c r="C439" s="64"/>
      <c r="D439" s="226"/>
      <c r="E439" s="227"/>
      <c r="F439" s="227"/>
      <c r="G439" s="227"/>
      <c r="H439" s="227"/>
      <c r="I439" s="226"/>
      <c r="J439" s="204"/>
      <c r="K439" s="205"/>
      <c r="L439" s="259"/>
      <c r="M439" s="242"/>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row>
    <row r="440" spans="1:42">
      <c r="A440" s="278"/>
      <c r="B440" s="85"/>
      <c r="C440" s="64"/>
      <c r="D440" s="226"/>
      <c r="E440" s="227"/>
      <c r="F440" s="227"/>
      <c r="G440" s="227"/>
      <c r="H440" s="227"/>
      <c r="I440" s="226"/>
      <c r="J440" s="204"/>
      <c r="K440" s="205"/>
      <c r="L440" s="259"/>
      <c r="M440" s="242"/>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row>
    <row r="441" spans="1:42">
      <c r="A441" s="278"/>
      <c r="B441" s="85"/>
      <c r="C441" s="64"/>
      <c r="D441" s="226"/>
      <c r="E441" s="227"/>
      <c r="F441" s="227"/>
      <c r="G441" s="227"/>
      <c r="H441" s="227"/>
      <c r="I441" s="226"/>
      <c r="J441" s="204"/>
      <c r="K441" s="205"/>
      <c r="L441" s="259"/>
      <c r="M441" s="242"/>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row>
    <row r="442" spans="1:42">
      <c r="A442" s="278"/>
      <c r="B442" s="85"/>
      <c r="C442" s="64"/>
      <c r="D442" s="226"/>
      <c r="E442" s="227"/>
      <c r="F442" s="227"/>
      <c r="G442" s="227"/>
      <c r="H442" s="227"/>
      <c r="I442" s="226"/>
      <c r="J442" s="204"/>
      <c r="K442" s="205"/>
      <c r="L442" s="259"/>
      <c r="M442" s="242"/>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row>
    <row r="443" spans="1:42">
      <c r="A443" s="278"/>
      <c r="B443" s="85"/>
      <c r="C443" s="64"/>
      <c r="D443" s="226"/>
      <c r="E443" s="227"/>
      <c r="F443" s="227"/>
      <c r="G443" s="227"/>
      <c r="H443" s="227"/>
      <c r="I443" s="226"/>
      <c r="J443" s="204"/>
      <c r="K443" s="205"/>
      <c r="L443" s="259"/>
      <c r="M443" s="242"/>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row>
    <row r="444" spans="1:42">
      <c r="A444" s="278"/>
      <c r="B444" s="85"/>
      <c r="C444" s="64"/>
      <c r="D444" s="226"/>
      <c r="E444" s="227"/>
      <c r="F444" s="227"/>
      <c r="G444" s="227"/>
      <c r="H444" s="227"/>
      <c r="I444" s="226"/>
      <c r="J444" s="204"/>
      <c r="K444" s="205"/>
      <c r="L444" s="259"/>
      <c r="M444" s="242"/>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row>
    <row r="445" spans="1:42">
      <c r="A445" s="278"/>
      <c r="B445" s="85"/>
      <c r="C445" s="64"/>
      <c r="D445" s="226"/>
      <c r="E445" s="227"/>
      <c r="F445" s="227"/>
      <c r="G445" s="227"/>
      <c r="H445" s="227"/>
      <c r="I445" s="226"/>
      <c r="J445" s="204"/>
      <c r="K445" s="205"/>
      <c r="L445" s="259"/>
      <c r="M445" s="242"/>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row>
    <row r="446" spans="1:42">
      <c r="A446" s="278"/>
      <c r="B446" s="85"/>
      <c r="C446" s="64"/>
      <c r="D446" s="226"/>
      <c r="E446" s="227"/>
      <c r="F446" s="227"/>
      <c r="G446" s="227"/>
      <c r="H446" s="227"/>
      <c r="I446" s="226"/>
      <c r="J446" s="204"/>
      <c r="K446" s="205"/>
      <c r="L446" s="259"/>
      <c r="M446" s="242"/>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row>
    <row r="447" spans="1:42">
      <c r="A447" s="278"/>
      <c r="B447" s="85"/>
      <c r="C447" s="64"/>
      <c r="D447" s="226"/>
      <c r="E447" s="227"/>
      <c r="F447" s="227"/>
      <c r="G447" s="227"/>
      <c r="H447" s="227"/>
      <c r="I447" s="226"/>
      <c r="J447" s="204"/>
      <c r="K447" s="205"/>
      <c r="L447" s="259"/>
      <c r="M447" s="242"/>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row>
    <row r="448" spans="1:42">
      <c r="A448" s="278"/>
      <c r="B448" s="85"/>
      <c r="C448" s="64"/>
      <c r="D448" s="226"/>
      <c r="E448" s="227"/>
      <c r="F448" s="227"/>
      <c r="G448" s="227"/>
      <c r="H448" s="227"/>
      <c r="I448" s="226"/>
      <c r="J448" s="204"/>
      <c r="K448" s="205"/>
      <c r="L448" s="259"/>
      <c r="M448" s="242"/>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row>
    <row r="449" spans="1:42">
      <c r="A449" s="278"/>
      <c r="B449" s="85"/>
      <c r="C449" s="64"/>
      <c r="D449" s="226"/>
      <c r="E449" s="227"/>
      <c r="F449" s="227"/>
      <c r="G449" s="227"/>
      <c r="H449" s="227"/>
      <c r="I449" s="226"/>
      <c r="J449" s="204"/>
      <c r="K449" s="205"/>
      <c r="L449" s="261"/>
      <c r="M449" s="242"/>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row>
    <row r="450" spans="1:42">
      <c r="A450" s="278"/>
      <c r="B450" s="85"/>
      <c r="C450" s="64"/>
      <c r="D450" s="226"/>
      <c r="E450" s="227"/>
      <c r="F450" s="227"/>
      <c r="G450" s="227"/>
      <c r="H450" s="227"/>
      <c r="I450" s="226"/>
      <c r="J450" s="204"/>
      <c r="K450" s="205"/>
      <c r="L450" s="261"/>
      <c r="M450" s="242"/>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row>
    <row r="451" spans="1:42">
      <c r="A451" s="278"/>
      <c r="B451" s="85"/>
      <c r="C451" s="64"/>
      <c r="D451" s="226"/>
      <c r="E451" s="227"/>
      <c r="F451" s="227"/>
      <c r="G451" s="227"/>
      <c r="H451" s="227"/>
      <c r="I451" s="226"/>
      <c r="J451" s="204"/>
      <c r="K451" s="205"/>
      <c r="L451" s="261"/>
      <c r="M451" s="242"/>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row>
    <row r="452" spans="1:42">
      <c r="A452" s="280"/>
      <c r="B452" s="85"/>
      <c r="C452" s="64"/>
      <c r="D452" s="226"/>
      <c r="E452" s="227"/>
      <c r="F452" s="227"/>
      <c r="G452" s="227"/>
      <c r="H452" s="227"/>
      <c r="I452" s="226"/>
      <c r="J452" s="204"/>
      <c r="K452" s="205"/>
      <c r="L452" s="261"/>
      <c r="M452" s="242"/>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row>
    <row r="453" spans="1:42">
      <c r="A453" s="280"/>
      <c r="B453" s="65"/>
      <c r="C453" s="62"/>
      <c r="D453" s="223"/>
      <c r="E453" s="223"/>
      <c r="F453" s="223"/>
      <c r="G453" s="223"/>
      <c r="H453" s="223"/>
      <c r="I453" s="223"/>
      <c r="J453" s="224"/>
      <c r="K453" s="225"/>
      <c r="L453" s="261"/>
      <c r="M453" s="242"/>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row>
    <row r="454" spans="1:42">
      <c r="A454" s="280"/>
      <c r="B454" s="65"/>
      <c r="C454" s="62"/>
      <c r="D454" s="223"/>
      <c r="E454" s="223"/>
      <c r="F454" s="223"/>
      <c r="G454" s="223"/>
      <c r="H454" s="223"/>
      <c r="I454" s="223"/>
      <c r="J454" s="224"/>
      <c r="K454" s="225"/>
      <c r="L454" s="261"/>
      <c r="M454" s="242"/>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row>
    <row r="455" spans="1:42">
      <c r="A455" s="280"/>
      <c r="B455" s="65"/>
      <c r="C455" s="62"/>
      <c r="D455" s="223"/>
      <c r="E455" s="223"/>
      <c r="F455" s="223"/>
      <c r="G455" s="223"/>
      <c r="H455" s="223"/>
      <c r="I455" s="223"/>
      <c r="J455" s="224"/>
      <c r="K455" s="225"/>
      <c r="L455" s="261"/>
      <c r="M455" s="242"/>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row>
    <row r="456" spans="1:42">
      <c r="A456" s="280"/>
      <c r="B456" s="65"/>
      <c r="C456" s="62"/>
      <c r="D456" s="223"/>
      <c r="E456" s="223"/>
      <c r="F456" s="223"/>
      <c r="G456" s="223"/>
      <c r="H456" s="223"/>
      <c r="I456" s="223"/>
      <c r="J456" s="224"/>
      <c r="K456" s="225"/>
      <c r="L456" s="261"/>
      <c r="M456" s="242"/>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row>
    <row r="457" spans="1:42">
      <c r="A457" s="280"/>
      <c r="B457" s="65"/>
      <c r="C457" s="62"/>
      <c r="D457" s="223"/>
      <c r="E457" s="223"/>
      <c r="F457" s="223"/>
      <c r="G457" s="223"/>
      <c r="H457" s="223"/>
      <c r="I457" s="223"/>
      <c r="J457" s="224"/>
      <c r="K457" s="225"/>
      <c r="L457" s="261"/>
      <c r="M457" s="242"/>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row>
    <row r="458" spans="1:42">
      <c r="A458" s="280"/>
      <c r="B458" s="65"/>
      <c r="C458" s="62"/>
      <c r="D458" s="223"/>
      <c r="E458" s="223"/>
      <c r="F458" s="223"/>
      <c r="G458" s="223"/>
      <c r="H458" s="223"/>
      <c r="I458" s="223"/>
      <c r="J458" s="224"/>
      <c r="K458" s="225"/>
      <c r="L458" s="261"/>
      <c r="M458" s="242"/>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row>
    <row r="459" spans="1:42">
      <c r="A459" s="280"/>
      <c r="B459" s="65"/>
      <c r="C459" s="62"/>
      <c r="D459" s="223"/>
      <c r="E459" s="223"/>
      <c r="F459" s="223"/>
      <c r="G459" s="223"/>
      <c r="H459" s="223"/>
      <c r="I459" s="223"/>
      <c r="J459" s="224"/>
      <c r="K459" s="225"/>
      <c r="L459" s="261"/>
      <c r="M459" s="242"/>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row>
    <row r="460" spans="1:42">
      <c r="A460" s="280"/>
      <c r="B460" s="65"/>
      <c r="C460" s="62"/>
      <c r="D460" s="223"/>
      <c r="E460" s="223"/>
      <c r="F460" s="223"/>
      <c r="G460" s="223"/>
      <c r="H460" s="223"/>
      <c r="I460" s="223"/>
      <c r="J460" s="224"/>
      <c r="K460" s="225"/>
      <c r="L460" s="261"/>
      <c r="M460" s="242"/>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row>
    <row r="461" spans="1:42">
      <c r="A461" s="280"/>
      <c r="B461" s="65"/>
      <c r="C461" s="62"/>
      <c r="D461" s="223"/>
      <c r="E461" s="223"/>
      <c r="F461" s="223"/>
      <c r="G461" s="223"/>
      <c r="H461" s="223"/>
      <c r="I461" s="223"/>
      <c r="J461" s="224"/>
      <c r="K461" s="225"/>
      <c r="L461" s="261"/>
      <c r="M461" s="242"/>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row>
    <row r="462" spans="1:42">
      <c r="A462" s="280"/>
      <c r="B462" s="65"/>
      <c r="C462" s="62"/>
      <c r="D462" s="223"/>
      <c r="E462" s="223"/>
      <c r="F462" s="223"/>
      <c r="G462" s="223"/>
      <c r="H462" s="223"/>
      <c r="I462" s="223"/>
      <c r="J462" s="224"/>
      <c r="K462" s="225"/>
      <c r="L462" s="261"/>
      <c r="M462" s="242"/>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row>
    <row r="463" spans="1:42">
      <c r="A463" s="280"/>
      <c r="B463" s="65"/>
      <c r="C463" s="62"/>
      <c r="D463" s="223"/>
      <c r="E463" s="223"/>
      <c r="F463" s="223"/>
      <c r="G463" s="223"/>
      <c r="H463" s="223"/>
      <c r="I463" s="223"/>
      <c r="J463" s="224"/>
      <c r="K463" s="225"/>
      <c r="L463" s="261"/>
      <c r="M463" s="242"/>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row>
    <row r="464" spans="1:42">
      <c r="A464" s="280"/>
      <c r="B464" s="65"/>
      <c r="C464" s="62"/>
      <c r="D464" s="223"/>
      <c r="E464" s="223"/>
      <c r="F464" s="223"/>
      <c r="G464" s="223"/>
      <c r="H464" s="223"/>
      <c r="I464" s="223"/>
      <c r="J464" s="224"/>
      <c r="K464" s="225"/>
      <c r="L464" s="261"/>
      <c r="M464" s="242"/>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row>
    <row r="465" spans="1:42">
      <c r="A465" s="280"/>
      <c r="B465" s="65"/>
      <c r="C465" s="62"/>
      <c r="D465" s="223"/>
      <c r="E465" s="223"/>
      <c r="F465" s="223"/>
      <c r="G465" s="223"/>
      <c r="H465" s="223"/>
      <c r="I465" s="223"/>
      <c r="J465" s="224"/>
      <c r="K465" s="225"/>
      <c r="L465" s="261"/>
      <c r="M465" s="242"/>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row>
    <row r="466" spans="1:42">
      <c r="A466" s="280"/>
      <c r="B466" s="65"/>
      <c r="C466" s="62"/>
      <c r="D466" s="223"/>
      <c r="E466" s="223"/>
      <c r="F466" s="223"/>
      <c r="G466" s="223"/>
      <c r="H466" s="223"/>
      <c r="I466" s="223"/>
      <c r="J466" s="224"/>
      <c r="K466" s="225"/>
      <c r="L466" s="261"/>
      <c r="M466" s="242"/>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row>
    <row r="467" spans="1:42">
      <c r="A467" s="280"/>
      <c r="B467" s="65"/>
      <c r="C467" s="62"/>
      <c r="D467" s="223"/>
      <c r="E467" s="223"/>
      <c r="F467" s="223"/>
      <c r="G467" s="223"/>
      <c r="H467" s="223"/>
      <c r="I467" s="223"/>
      <c r="J467" s="224"/>
      <c r="K467" s="225"/>
      <c r="L467" s="261"/>
      <c r="M467" s="242"/>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row>
    <row r="468" spans="1:42">
      <c r="A468" s="280"/>
      <c r="B468" s="65"/>
      <c r="C468" s="62"/>
      <c r="D468" s="223"/>
      <c r="E468" s="223"/>
      <c r="F468" s="223"/>
      <c r="G468" s="223"/>
      <c r="H468" s="223"/>
      <c r="I468" s="223"/>
      <c r="J468" s="224"/>
      <c r="K468" s="225"/>
      <c r="L468" s="261"/>
      <c r="M468" s="242"/>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row>
    <row r="469" spans="1:42">
      <c r="A469" s="280"/>
      <c r="B469" s="65"/>
      <c r="C469" s="62"/>
      <c r="D469" s="223"/>
      <c r="E469" s="223"/>
      <c r="F469" s="223"/>
      <c r="G469" s="223"/>
      <c r="H469" s="223"/>
      <c r="I469" s="223"/>
      <c r="J469" s="224"/>
      <c r="K469" s="225"/>
      <c r="L469" s="261"/>
      <c r="M469" s="242"/>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row>
    <row r="470" spans="1:42">
      <c r="A470" s="280"/>
      <c r="B470" s="65"/>
      <c r="C470" s="62"/>
      <c r="D470" s="223"/>
      <c r="E470" s="223"/>
      <c r="F470" s="223"/>
      <c r="G470" s="223"/>
      <c r="H470" s="223"/>
      <c r="I470" s="223"/>
      <c r="J470" s="224"/>
      <c r="K470" s="225"/>
      <c r="L470" s="261"/>
      <c r="M470" s="242"/>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row>
    <row r="471" spans="1:42">
      <c r="A471" s="280"/>
      <c r="B471" s="65"/>
      <c r="C471" s="62"/>
      <c r="D471" s="223"/>
      <c r="E471" s="223"/>
      <c r="F471" s="223"/>
      <c r="G471" s="223"/>
      <c r="H471" s="223"/>
      <c r="I471" s="223"/>
      <c r="J471" s="224"/>
      <c r="K471" s="225"/>
      <c r="L471" s="261"/>
      <c r="M471" s="242"/>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row>
    <row r="472" spans="1:42">
      <c r="A472" s="280"/>
      <c r="B472" s="65"/>
      <c r="C472" s="62"/>
      <c r="D472" s="223"/>
      <c r="E472" s="223"/>
      <c r="F472" s="223"/>
      <c r="G472" s="223"/>
      <c r="H472" s="223"/>
      <c r="I472" s="223"/>
      <c r="J472" s="224"/>
      <c r="K472" s="225"/>
      <c r="L472" s="261"/>
      <c r="M472" s="242"/>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row>
    <row r="473" spans="1:42">
      <c r="A473" s="280"/>
      <c r="B473" s="65"/>
      <c r="C473" s="62"/>
      <c r="D473" s="223"/>
      <c r="E473" s="223"/>
      <c r="F473" s="223"/>
      <c r="G473" s="223"/>
      <c r="H473" s="223"/>
      <c r="I473" s="223"/>
      <c r="J473" s="224"/>
      <c r="K473" s="225"/>
      <c r="L473" s="261"/>
      <c r="M473" s="242"/>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row>
    <row r="474" spans="1:42">
      <c r="A474" s="280"/>
      <c r="B474" s="65"/>
      <c r="C474" s="62"/>
      <c r="D474" s="223"/>
      <c r="E474" s="223"/>
      <c r="F474" s="223"/>
      <c r="G474" s="223"/>
      <c r="H474" s="223"/>
      <c r="I474" s="223"/>
      <c r="J474" s="224"/>
      <c r="K474" s="225"/>
      <c r="L474" s="261"/>
      <c r="M474" s="242"/>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row>
    <row r="475" spans="1:42">
      <c r="A475" s="280"/>
      <c r="B475" s="65"/>
      <c r="C475" s="62"/>
      <c r="D475" s="223"/>
      <c r="E475" s="223"/>
      <c r="F475" s="223"/>
      <c r="G475" s="223"/>
      <c r="H475" s="223"/>
      <c r="I475" s="223"/>
      <c r="J475" s="224"/>
      <c r="K475" s="225"/>
      <c r="L475" s="261"/>
      <c r="M475" s="242"/>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row>
    <row r="476" spans="1:42">
      <c r="A476" s="280"/>
      <c r="B476" s="65"/>
      <c r="C476" s="62"/>
      <c r="D476" s="223"/>
      <c r="E476" s="223"/>
      <c r="F476" s="223"/>
      <c r="G476" s="223"/>
      <c r="H476" s="223"/>
      <c r="I476" s="223"/>
      <c r="J476" s="224"/>
      <c r="K476" s="225"/>
      <c r="L476" s="261"/>
      <c r="M476" s="242"/>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row>
    <row r="477" spans="1:42">
      <c r="A477" s="280"/>
      <c r="B477" s="65"/>
      <c r="C477" s="62"/>
      <c r="D477" s="223"/>
      <c r="E477" s="223"/>
      <c r="F477" s="223"/>
      <c r="G477" s="223"/>
      <c r="H477" s="223"/>
      <c r="I477" s="223"/>
      <c r="J477" s="224"/>
      <c r="K477" s="225"/>
      <c r="L477" s="261"/>
      <c r="M477" s="242"/>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row>
    <row r="478" spans="1:42">
      <c r="A478" s="280"/>
      <c r="B478" s="65"/>
      <c r="C478" s="62"/>
      <c r="D478" s="223"/>
      <c r="E478" s="223"/>
      <c r="F478" s="223"/>
      <c r="G478" s="223"/>
      <c r="H478" s="223"/>
      <c r="I478" s="223"/>
      <c r="J478" s="224"/>
      <c r="K478" s="225"/>
      <c r="L478" s="261"/>
      <c r="M478" s="242"/>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row>
    <row r="479" spans="1:42">
      <c r="A479" s="280"/>
      <c r="B479" s="65"/>
      <c r="C479" s="62"/>
      <c r="D479" s="223"/>
      <c r="E479" s="223"/>
      <c r="F479" s="223"/>
      <c r="G479" s="223"/>
      <c r="H479" s="223"/>
      <c r="I479" s="223"/>
      <c r="J479" s="224"/>
      <c r="K479" s="225"/>
      <c r="L479" s="261"/>
      <c r="M479" s="242"/>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row>
    <row r="480" spans="1:42">
      <c r="A480" s="280"/>
      <c r="B480" s="65"/>
      <c r="C480" s="62"/>
      <c r="D480" s="223"/>
      <c r="E480" s="223"/>
      <c r="F480" s="223"/>
      <c r="G480" s="223"/>
      <c r="H480" s="223"/>
      <c r="I480" s="223"/>
      <c r="J480" s="224"/>
      <c r="K480" s="225"/>
      <c r="L480" s="261"/>
      <c r="M480" s="242"/>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row>
    <row r="481" spans="1:42">
      <c r="A481" s="280"/>
      <c r="B481" s="65"/>
      <c r="C481" s="62"/>
      <c r="D481" s="223"/>
      <c r="E481" s="223"/>
      <c r="F481" s="223"/>
      <c r="G481" s="223"/>
      <c r="H481" s="223"/>
      <c r="I481" s="223"/>
      <c r="J481" s="224"/>
      <c r="K481" s="225"/>
      <c r="L481" s="261"/>
      <c r="M481" s="242"/>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row>
    <row r="482" spans="1:42">
      <c r="A482" s="280"/>
      <c r="B482" s="65"/>
      <c r="C482" s="62"/>
      <c r="D482" s="223"/>
      <c r="E482" s="223"/>
      <c r="F482" s="223"/>
      <c r="G482" s="223"/>
      <c r="H482" s="223"/>
      <c r="I482" s="223"/>
      <c r="J482" s="224"/>
      <c r="K482" s="225"/>
      <c r="L482" s="261"/>
      <c r="M482" s="242"/>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row>
    <row r="483" spans="1:42">
      <c r="A483" s="280"/>
      <c r="B483" s="65"/>
      <c r="C483" s="62"/>
      <c r="D483" s="223"/>
      <c r="E483" s="223"/>
      <c r="F483" s="223"/>
      <c r="G483" s="223"/>
      <c r="H483" s="223"/>
      <c r="I483" s="223"/>
      <c r="J483" s="224"/>
      <c r="K483" s="225"/>
      <c r="L483" s="261"/>
      <c r="M483" s="242"/>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row>
    <row r="484" spans="1:42">
      <c r="A484" s="280"/>
      <c r="B484" s="65"/>
      <c r="C484" s="62"/>
      <c r="D484" s="223"/>
      <c r="E484" s="223"/>
      <c r="F484" s="223"/>
      <c r="G484" s="223"/>
      <c r="H484" s="223"/>
      <c r="I484" s="223"/>
      <c r="J484" s="224"/>
      <c r="K484" s="225"/>
      <c r="L484" s="261"/>
      <c r="M484" s="242"/>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row>
    <row r="485" spans="1:42">
      <c r="A485" s="280"/>
      <c r="B485" s="65"/>
      <c r="C485" s="62"/>
      <c r="D485" s="223"/>
      <c r="E485" s="223"/>
      <c r="F485" s="223"/>
      <c r="G485" s="223"/>
      <c r="H485" s="223"/>
      <c r="I485" s="223"/>
      <c r="J485" s="224"/>
      <c r="K485" s="225"/>
      <c r="L485" s="261"/>
      <c r="M485" s="242"/>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row>
    <row r="486" spans="1:42">
      <c r="A486" s="280"/>
      <c r="B486" s="65"/>
      <c r="C486" s="62"/>
      <c r="D486" s="223"/>
      <c r="E486" s="223"/>
      <c r="F486" s="223"/>
      <c r="G486" s="223"/>
      <c r="H486" s="223"/>
      <c r="I486" s="223"/>
      <c r="J486" s="224"/>
      <c r="K486" s="225"/>
      <c r="L486" s="261"/>
      <c r="M486" s="242"/>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row>
    <row r="487" spans="1:42">
      <c r="A487" s="280"/>
      <c r="B487" s="65"/>
      <c r="C487" s="62"/>
      <c r="D487" s="223"/>
      <c r="E487" s="223"/>
      <c r="F487" s="223"/>
      <c r="G487" s="223"/>
      <c r="H487" s="223"/>
      <c r="I487" s="223"/>
      <c r="J487" s="224"/>
      <c r="K487" s="225"/>
      <c r="L487" s="261"/>
      <c r="M487" s="242"/>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row>
    <row r="488" spans="1:42">
      <c r="A488" s="280"/>
      <c r="B488" s="65"/>
      <c r="C488" s="62"/>
      <c r="D488" s="223"/>
      <c r="E488" s="223"/>
      <c r="F488" s="223"/>
      <c r="G488" s="223"/>
      <c r="H488" s="223"/>
      <c r="I488" s="223"/>
      <c r="J488" s="224"/>
      <c r="K488" s="225"/>
      <c r="L488" s="261"/>
      <c r="M488" s="242"/>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row>
    <row r="489" spans="1:42">
      <c r="A489" s="280"/>
      <c r="B489" s="65"/>
      <c r="C489" s="62"/>
      <c r="D489" s="223"/>
      <c r="E489" s="223"/>
      <c r="F489" s="223"/>
      <c r="G489" s="223"/>
      <c r="H489" s="223"/>
      <c r="I489" s="223"/>
      <c r="J489" s="224"/>
      <c r="K489" s="225"/>
      <c r="L489" s="261"/>
      <c r="M489" s="242"/>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row>
    <row r="490" spans="1:42">
      <c r="A490" s="280"/>
      <c r="B490" s="65"/>
      <c r="C490" s="62"/>
      <c r="D490" s="223"/>
      <c r="E490" s="223"/>
      <c r="F490" s="223"/>
      <c r="G490" s="223"/>
      <c r="H490" s="223"/>
      <c r="I490" s="223"/>
      <c r="J490" s="224"/>
      <c r="K490" s="225"/>
      <c r="L490" s="261"/>
      <c r="M490" s="242"/>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row>
    <row r="491" spans="1:42">
      <c r="A491" s="280"/>
      <c r="B491" s="65"/>
      <c r="C491" s="62"/>
      <c r="D491" s="223"/>
      <c r="E491" s="223"/>
      <c r="F491" s="223"/>
      <c r="G491" s="223"/>
      <c r="H491" s="223"/>
      <c r="I491" s="223"/>
      <c r="J491" s="224"/>
      <c r="K491" s="225"/>
      <c r="L491" s="261"/>
      <c r="M491" s="242"/>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row>
    <row r="492" spans="1:42">
      <c r="A492" s="280"/>
      <c r="B492" s="65"/>
      <c r="C492" s="62"/>
      <c r="D492" s="223"/>
      <c r="E492" s="223"/>
      <c r="F492" s="223"/>
      <c r="G492" s="223"/>
      <c r="H492" s="223"/>
      <c r="I492" s="223"/>
      <c r="J492" s="224"/>
      <c r="K492" s="225"/>
      <c r="L492" s="261"/>
      <c r="M492" s="242"/>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row>
    <row r="493" spans="1:42">
      <c r="A493" s="280"/>
      <c r="B493" s="65"/>
      <c r="C493" s="62"/>
      <c r="D493" s="223"/>
      <c r="E493" s="223"/>
      <c r="F493" s="223"/>
      <c r="G493" s="223"/>
      <c r="H493" s="223"/>
      <c r="I493" s="223"/>
      <c r="J493" s="224"/>
      <c r="K493" s="225"/>
      <c r="L493" s="261"/>
      <c r="M493" s="242"/>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row>
    <row r="494" spans="1:42">
      <c r="A494" s="280"/>
      <c r="B494" s="65"/>
      <c r="C494" s="62"/>
      <c r="D494" s="223"/>
      <c r="E494" s="223"/>
      <c r="F494" s="223"/>
      <c r="G494" s="223"/>
      <c r="H494" s="223"/>
      <c r="I494" s="223"/>
      <c r="J494" s="224"/>
      <c r="K494" s="225"/>
      <c r="L494" s="261"/>
      <c r="M494" s="242"/>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row>
    <row r="495" spans="1:42">
      <c r="A495" s="280"/>
      <c r="B495" s="65"/>
      <c r="C495" s="62"/>
      <c r="D495" s="223"/>
      <c r="E495" s="223"/>
      <c r="F495" s="223"/>
      <c r="G495" s="223"/>
      <c r="H495" s="223"/>
      <c r="I495" s="223"/>
      <c r="J495" s="224"/>
      <c r="K495" s="225"/>
      <c r="L495" s="261"/>
      <c r="M495" s="242"/>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row>
    <row r="496" spans="1:42">
      <c r="A496" s="280"/>
      <c r="B496" s="65"/>
      <c r="C496" s="62"/>
      <c r="D496" s="223"/>
      <c r="E496" s="223"/>
      <c r="F496" s="223"/>
      <c r="G496" s="223"/>
      <c r="H496" s="223"/>
      <c r="I496" s="223"/>
      <c r="J496" s="224"/>
      <c r="K496" s="225"/>
      <c r="L496" s="261"/>
      <c r="M496" s="242"/>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row>
    <row r="497" spans="1:42">
      <c r="A497" s="280"/>
      <c r="B497" s="65"/>
      <c r="C497" s="62"/>
      <c r="D497" s="223"/>
      <c r="E497" s="223"/>
      <c r="F497" s="223"/>
      <c r="G497" s="223"/>
      <c r="H497" s="223"/>
      <c r="I497" s="223"/>
      <c r="J497" s="224"/>
      <c r="K497" s="225"/>
      <c r="L497" s="261"/>
      <c r="M497" s="242"/>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row>
    <row r="498" spans="1:42">
      <c r="A498" s="280"/>
      <c r="B498" s="65"/>
      <c r="C498" s="62"/>
      <c r="D498" s="223"/>
      <c r="E498" s="223"/>
      <c r="F498" s="223"/>
      <c r="G498" s="223"/>
      <c r="H498" s="223"/>
      <c r="I498" s="223"/>
      <c r="J498" s="224"/>
      <c r="K498" s="225"/>
      <c r="L498" s="261"/>
      <c r="M498" s="242"/>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row>
    <row r="499" spans="1:42">
      <c r="A499" s="280"/>
      <c r="B499" s="65"/>
      <c r="C499" s="62"/>
      <c r="D499" s="223"/>
      <c r="E499" s="223"/>
      <c r="F499" s="223"/>
      <c r="G499" s="223"/>
      <c r="H499" s="223"/>
      <c r="I499" s="223"/>
      <c r="J499" s="224"/>
      <c r="K499" s="225"/>
      <c r="L499" s="261"/>
      <c r="M499" s="242"/>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row>
    <row r="500" spans="1:42">
      <c r="A500" s="280"/>
      <c r="B500" s="65"/>
      <c r="C500" s="62"/>
      <c r="D500" s="223"/>
      <c r="E500" s="223"/>
      <c r="F500" s="223"/>
      <c r="G500" s="223"/>
      <c r="H500" s="223"/>
      <c r="I500" s="223"/>
      <c r="J500" s="224"/>
      <c r="K500" s="225"/>
      <c r="L500" s="261"/>
      <c r="M500" s="242"/>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row>
    <row r="501" spans="1:42">
      <c r="A501" s="280"/>
      <c r="B501" s="65"/>
      <c r="C501" s="62"/>
      <c r="D501" s="223"/>
      <c r="E501" s="223"/>
      <c r="F501" s="223"/>
      <c r="G501" s="223"/>
      <c r="H501" s="223"/>
      <c r="I501" s="223"/>
      <c r="J501" s="224"/>
      <c r="K501" s="225"/>
      <c r="L501" s="261"/>
      <c r="M501" s="242"/>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row>
    <row r="502" spans="1:42">
      <c r="A502" s="280"/>
      <c r="B502" s="65"/>
      <c r="C502" s="62"/>
      <c r="D502" s="223"/>
      <c r="E502" s="223"/>
      <c r="F502" s="223"/>
      <c r="G502" s="223"/>
      <c r="H502" s="223"/>
      <c r="I502" s="223"/>
      <c r="J502" s="224"/>
      <c r="K502" s="225"/>
      <c r="L502" s="261"/>
      <c r="M502" s="242"/>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row>
    <row r="503" spans="1:42">
      <c r="A503" s="280"/>
      <c r="B503" s="65"/>
      <c r="C503" s="62"/>
      <c r="D503" s="223"/>
      <c r="E503" s="223"/>
      <c r="F503" s="223"/>
      <c r="G503" s="223"/>
      <c r="H503" s="223"/>
      <c r="I503" s="223"/>
      <c r="J503" s="224"/>
      <c r="K503" s="225"/>
      <c r="L503" s="261"/>
      <c r="M503" s="242"/>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row>
    <row r="504" spans="1:42">
      <c r="A504" s="280"/>
      <c r="B504" s="65"/>
      <c r="C504" s="62"/>
      <c r="D504" s="223"/>
      <c r="E504" s="223"/>
      <c r="F504" s="223"/>
      <c r="G504" s="223"/>
      <c r="H504" s="223"/>
      <c r="I504" s="223"/>
      <c r="J504" s="224"/>
      <c r="K504" s="225"/>
      <c r="L504" s="261"/>
      <c r="M504" s="242"/>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row>
    <row r="505" spans="1:42">
      <c r="A505" s="280"/>
      <c r="B505" s="65"/>
      <c r="C505" s="62"/>
      <c r="D505" s="223"/>
      <c r="E505" s="223"/>
      <c r="F505" s="223"/>
      <c r="G505" s="223"/>
      <c r="H505" s="223"/>
      <c r="I505" s="223"/>
      <c r="J505" s="224"/>
      <c r="K505" s="225"/>
      <c r="L505" s="261"/>
      <c r="M505" s="242"/>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row>
    <row r="506" spans="1:42">
      <c r="A506" s="280"/>
      <c r="B506" s="65"/>
      <c r="C506" s="62"/>
      <c r="D506" s="223"/>
      <c r="E506" s="223"/>
      <c r="F506" s="223"/>
      <c r="G506" s="223"/>
      <c r="H506" s="223"/>
      <c r="I506" s="223"/>
      <c r="J506" s="224"/>
      <c r="K506" s="225"/>
      <c r="L506" s="261"/>
      <c r="M506" s="242"/>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row>
    <row r="507" spans="1:42">
      <c r="A507" s="280"/>
      <c r="B507" s="65"/>
      <c r="C507" s="62"/>
      <c r="D507" s="223"/>
      <c r="E507" s="223"/>
      <c r="F507" s="223"/>
      <c r="G507" s="223"/>
      <c r="H507" s="223"/>
      <c r="I507" s="223"/>
      <c r="J507" s="224"/>
      <c r="K507" s="225"/>
      <c r="L507" s="261"/>
      <c r="M507" s="242"/>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row>
    <row r="508" spans="1:42">
      <c r="A508" s="280"/>
      <c r="B508" s="65"/>
      <c r="C508" s="62"/>
      <c r="D508" s="223"/>
      <c r="E508" s="223"/>
      <c r="F508" s="223"/>
      <c r="G508" s="223"/>
      <c r="H508" s="223"/>
      <c r="I508" s="223"/>
      <c r="J508" s="224"/>
      <c r="K508" s="225"/>
      <c r="L508" s="261"/>
      <c r="M508" s="242"/>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row>
    <row r="509" spans="1:42">
      <c r="A509" s="280"/>
      <c r="B509" s="65"/>
      <c r="C509" s="62"/>
      <c r="D509" s="223"/>
      <c r="E509" s="223"/>
      <c r="F509" s="223"/>
      <c r="G509" s="223"/>
      <c r="H509" s="223"/>
      <c r="I509" s="223"/>
      <c r="J509" s="224"/>
      <c r="K509" s="225"/>
      <c r="L509" s="261"/>
      <c r="M509" s="242"/>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row>
    <row r="510" spans="1:42">
      <c r="A510" s="280"/>
      <c r="B510" s="65"/>
      <c r="C510" s="62"/>
      <c r="D510" s="223"/>
      <c r="E510" s="223"/>
      <c r="F510" s="223"/>
      <c r="G510" s="223"/>
      <c r="H510" s="223"/>
      <c r="I510" s="223"/>
      <c r="J510" s="224"/>
      <c r="K510" s="225"/>
      <c r="L510" s="261"/>
      <c r="M510" s="242"/>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row>
    <row r="511" spans="1:42">
      <c r="A511" s="280"/>
      <c r="B511" s="65"/>
      <c r="C511" s="62"/>
      <c r="D511" s="223"/>
      <c r="E511" s="223"/>
      <c r="F511" s="223"/>
      <c r="G511" s="223"/>
      <c r="H511" s="223"/>
      <c r="I511" s="223"/>
      <c r="J511" s="224"/>
      <c r="K511" s="225"/>
      <c r="L511" s="261"/>
      <c r="M511" s="242"/>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row>
    <row r="512" spans="1:42">
      <c r="A512" s="280"/>
      <c r="B512" s="65"/>
      <c r="C512" s="62"/>
      <c r="D512" s="223"/>
      <c r="E512" s="223"/>
      <c r="F512" s="223"/>
      <c r="G512" s="223"/>
      <c r="H512" s="223"/>
      <c r="I512" s="223"/>
      <c r="J512" s="224"/>
      <c r="K512" s="225"/>
      <c r="L512" s="261"/>
      <c r="M512" s="242"/>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row>
    <row r="513" spans="1:42">
      <c r="A513" s="280"/>
      <c r="B513" s="65"/>
      <c r="C513" s="62"/>
      <c r="D513" s="223"/>
      <c r="E513" s="223"/>
      <c r="F513" s="223"/>
      <c r="G513" s="223"/>
      <c r="H513" s="223"/>
      <c r="I513" s="223"/>
      <c r="J513" s="224"/>
      <c r="K513" s="225"/>
      <c r="L513" s="261"/>
      <c r="M513" s="242"/>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row>
    <row r="514" spans="1:42">
      <c r="A514" s="280"/>
      <c r="B514" s="65"/>
      <c r="C514" s="62"/>
      <c r="D514" s="223"/>
      <c r="E514" s="223"/>
      <c r="F514" s="223"/>
      <c r="G514" s="223"/>
      <c r="H514" s="223"/>
      <c r="I514" s="223"/>
      <c r="J514" s="224"/>
      <c r="K514" s="225"/>
      <c r="L514" s="261"/>
      <c r="M514" s="242"/>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row>
    <row r="515" spans="1:42">
      <c r="A515" s="280"/>
      <c r="B515" s="65"/>
      <c r="C515" s="62"/>
      <c r="D515" s="223"/>
      <c r="E515" s="223"/>
      <c r="F515" s="223"/>
      <c r="G515" s="223"/>
      <c r="H515" s="223"/>
      <c r="I515" s="223"/>
      <c r="J515" s="224"/>
      <c r="K515" s="225"/>
      <c r="L515" s="261"/>
      <c r="M515" s="242"/>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row>
    <row r="516" spans="1:42">
      <c r="A516" s="280"/>
      <c r="B516" s="65"/>
      <c r="C516" s="62"/>
      <c r="D516" s="223"/>
      <c r="E516" s="223"/>
      <c r="F516" s="223"/>
      <c r="G516" s="223"/>
      <c r="H516" s="223"/>
      <c r="I516" s="223"/>
      <c r="J516" s="224"/>
      <c r="K516" s="225"/>
      <c r="L516" s="261"/>
      <c r="M516" s="242"/>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row>
    <row r="517" spans="1:42">
      <c r="A517" s="280"/>
      <c r="B517" s="65"/>
      <c r="C517" s="62"/>
      <c r="D517" s="223"/>
      <c r="E517" s="223"/>
      <c r="F517" s="223"/>
      <c r="G517" s="223"/>
      <c r="H517" s="223"/>
      <c r="I517" s="223"/>
      <c r="J517" s="224"/>
      <c r="K517" s="225"/>
      <c r="L517" s="261"/>
      <c r="M517" s="242"/>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row>
    <row r="518" spans="1:42">
      <c r="A518" s="280"/>
      <c r="B518" s="65"/>
      <c r="C518" s="62"/>
      <c r="D518" s="223"/>
      <c r="E518" s="223"/>
      <c r="F518" s="223"/>
      <c r="G518" s="223"/>
      <c r="H518" s="223"/>
      <c r="I518" s="223"/>
      <c r="J518" s="224"/>
      <c r="K518" s="225"/>
      <c r="L518" s="261"/>
      <c r="M518" s="242"/>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row>
    <row r="519" spans="1:42">
      <c r="A519" s="280"/>
      <c r="B519" s="65"/>
      <c r="C519" s="62"/>
      <c r="D519" s="223"/>
      <c r="E519" s="223"/>
      <c r="F519" s="223"/>
      <c r="G519" s="223"/>
      <c r="H519" s="223"/>
      <c r="I519" s="223"/>
      <c r="J519" s="224"/>
      <c r="K519" s="225"/>
      <c r="L519" s="261"/>
      <c r="M519" s="242"/>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row>
    <row r="520" spans="1:42">
      <c r="A520" s="280"/>
      <c r="B520" s="65"/>
      <c r="C520" s="62"/>
      <c r="D520" s="223"/>
      <c r="E520" s="223"/>
      <c r="F520" s="223"/>
      <c r="G520" s="223"/>
      <c r="H520" s="223"/>
      <c r="I520" s="223"/>
      <c r="J520" s="224"/>
      <c r="K520" s="225"/>
      <c r="L520" s="261"/>
      <c r="M520" s="242"/>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row>
    <row r="521" spans="1:42">
      <c r="A521" s="280"/>
      <c r="B521" s="65"/>
      <c r="C521" s="62"/>
      <c r="D521" s="223"/>
      <c r="E521" s="223"/>
      <c r="F521" s="223"/>
      <c r="G521" s="223"/>
      <c r="H521" s="223"/>
      <c r="I521" s="223"/>
      <c r="J521" s="224"/>
      <c r="K521" s="225"/>
      <c r="L521" s="261"/>
      <c r="M521" s="242"/>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row>
    <row r="522" spans="1:42">
      <c r="A522" s="280"/>
      <c r="B522" s="65"/>
      <c r="C522" s="62"/>
      <c r="D522" s="223"/>
      <c r="E522" s="223"/>
      <c r="F522" s="223"/>
      <c r="G522" s="223"/>
      <c r="H522" s="223"/>
      <c r="I522" s="223"/>
      <c r="J522" s="224"/>
      <c r="K522" s="225"/>
      <c r="L522" s="261"/>
      <c r="M522" s="242"/>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row>
    <row r="523" spans="1:42">
      <c r="A523" s="280"/>
      <c r="B523" s="65"/>
      <c r="C523" s="62"/>
      <c r="D523" s="223"/>
      <c r="E523" s="223"/>
      <c r="F523" s="223"/>
      <c r="G523" s="223"/>
      <c r="H523" s="223"/>
      <c r="I523" s="223"/>
      <c r="J523" s="224"/>
      <c r="K523" s="225"/>
      <c r="L523" s="261"/>
      <c r="M523" s="242"/>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row>
    <row r="524" spans="1:42">
      <c r="A524" s="280"/>
      <c r="B524" s="65"/>
      <c r="C524" s="62"/>
      <c r="D524" s="223"/>
      <c r="E524" s="223"/>
      <c r="F524" s="223"/>
      <c r="G524" s="223"/>
      <c r="H524" s="223"/>
      <c r="I524" s="223"/>
      <c r="J524" s="224"/>
      <c r="K524" s="225"/>
      <c r="L524" s="261"/>
      <c r="M524" s="242"/>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row>
    <row r="525" spans="1:42">
      <c r="A525" s="280"/>
      <c r="B525" s="65"/>
      <c r="C525" s="62"/>
      <c r="D525" s="223"/>
      <c r="E525" s="223"/>
      <c r="F525" s="223"/>
      <c r="G525" s="223"/>
      <c r="H525" s="223"/>
      <c r="I525" s="223"/>
      <c r="J525" s="224"/>
      <c r="K525" s="225"/>
      <c r="L525" s="261"/>
      <c r="M525" s="242"/>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row>
    <row r="526" spans="1:42">
      <c r="A526" s="280"/>
      <c r="B526" s="65"/>
      <c r="C526" s="62"/>
      <c r="D526" s="223"/>
      <c r="E526" s="223"/>
      <c r="F526" s="223"/>
      <c r="G526" s="223"/>
      <c r="H526" s="223"/>
      <c r="I526" s="223"/>
      <c r="J526" s="224"/>
      <c r="K526" s="225"/>
      <c r="L526" s="261"/>
      <c r="M526" s="242"/>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row>
    <row r="527" spans="1:42">
      <c r="A527" s="280"/>
      <c r="B527" s="65"/>
      <c r="C527" s="62"/>
      <c r="D527" s="223"/>
      <c r="E527" s="223"/>
      <c r="F527" s="223"/>
      <c r="G527" s="223"/>
      <c r="H527" s="223"/>
      <c r="I527" s="223"/>
      <c r="J527" s="224"/>
      <c r="K527" s="225"/>
      <c r="L527" s="261"/>
      <c r="M527" s="242"/>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row>
    <row r="528" spans="1:42">
      <c r="A528" s="280"/>
      <c r="B528" s="65"/>
      <c r="C528" s="62"/>
      <c r="D528" s="223"/>
      <c r="E528" s="223"/>
      <c r="F528" s="223"/>
      <c r="G528" s="223"/>
      <c r="H528" s="223"/>
      <c r="I528" s="223"/>
      <c r="J528" s="224"/>
      <c r="K528" s="225"/>
      <c r="L528" s="261"/>
      <c r="M528" s="242"/>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row>
    <row r="529" spans="1:42">
      <c r="A529" s="280"/>
      <c r="B529" s="65"/>
      <c r="C529" s="62"/>
      <c r="D529" s="223"/>
      <c r="E529" s="223"/>
      <c r="F529" s="223"/>
      <c r="G529" s="223"/>
      <c r="H529" s="223"/>
      <c r="I529" s="223"/>
      <c r="J529" s="224"/>
      <c r="K529" s="225"/>
      <c r="L529" s="261"/>
      <c r="M529" s="242"/>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row>
    <row r="530" spans="1:42">
      <c r="A530" s="280"/>
      <c r="B530" s="65"/>
      <c r="C530" s="62"/>
      <c r="D530" s="223"/>
      <c r="E530" s="223"/>
      <c r="F530" s="223"/>
      <c r="G530" s="223"/>
      <c r="H530" s="223"/>
      <c r="I530" s="223"/>
      <c r="J530" s="224"/>
      <c r="K530" s="225"/>
      <c r="L530" s="261"/>
      <c r="M530" s="242"/>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row>
    <row r="531" spans="1:42">
      <c r="A531" s="280"/>
      <c r="B531" s="65"/>
      <c r="C531" s="62"/>
      <c r="D531" s="223"/>
      <c r="E531" s="223"/>
      <c r="F531" s="223"/>
      <c r="G531" s="223"/>
      <c r="H531" s="223"/>
      <c r="I531" s="223"/>
      <c r="J531" s="224"/>
      <c r="K531" s="225"/>
      <c r="L531" s="261"/>
      <c r="M531" s="242"/>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row>
    <row r="532" spans="1:42">
      <c r="A532" s="280"/>
      <c r="B532" s="65"/>
      <c r="C532" s="62"/>
      <c r="D532" s="223"/>
      <c r="E532" s="223"/>
      <c r="F532" s="223"/>
      <c r="G532" s="223"/>
      <c r="H532" s="223"/>
      <c r="I532" s="223"/>
      <c r="J532" s="224"/>
      <c r="K532" s="225"/>
      <c r="L532" s="261"/>
      <c r="M532" s="242"/>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row>
    <row r="533" spans="1:42">
      <c r="A533" s="280"/>
      <c r="B533" s="65"/>
      <c r="C533" s="62"/>
      <c r="D533" s="223"/>
      <c r="E533" s="223"/>
      <c r="F533" s="223"/>
      <c r="G533" s="223"/>
      <c r="H533" s="223"/>
      <c r="I533" s="223"/>
      <c r="J533" s="224"/>
      <c r="K533" s="225"/>
      <c r="L533" s="261"/>
      <c r="M533" s="242"/>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row>
    <row r="534" spans="1:42">
      <c r="A534" s="280"/>
      <c r="B534" s="65"/>
      <c r="C534" s="62"/>
      <c r="D534" s="223"/>
      <c r="E534" s="223"/>
      <c r="F534" s="223"/>
      <c r="G534" s="223"/>
      <c r="H534" s="223"/>
      <c r="I534" s="223"/>
      <c r="J534" s="224"/>
      <c r="K534" s="225"/>
      <c r="L534" s="261"/>
      <c r="M534" s="242"/>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row>
    <row r="535" spans="1:42">
      <c r="A535" s="280"/>
      <c r="B535" s="65"/>
      <c r="C535" s="62"/>
      <c r="D535" s="223"/>
      <c r="E535" s="223"/>
      <c r="F535" s="223"/>
      <c r="G535" s="223"/>
      <c r="H535" s="223"/>
      <c r="I535" s="223"/>
      <c r="J535" s="224"/>
      <c r="K535" s="225"/>
      <c r="L535" s="261"/>
      <c r="M535" s="242"/>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row>
    <row r="536" spans="1:42">
      <c r="A536" s="280"/>
      <c r="B536" s="65"/>
      <c r="C536" s="62"/>
      <c r="D536" s="223"/>
      <c r="E536" s="223"/>
      <c r="F536" s="223"/>
      <c r="G536" s="223"/>
      <c r="H536" s="223"/>
      <c r="I536" s="223"/>
      <c r="J536" s="224"/>
      <c r="K536" s="225"/>
      <c r="L536" s="261"/>
      <c r="M536" s="242"/>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row>
    <row r="537" spans="1:42">
      <c r="A537" s="280"/>
      <c r="B537" s="65"/>
      <c r="C537" s="62"/>
      <c r="D537" s="223"/>
      <c r="E537" s="223"/>
      <c r="F537" s="223"/>
      <c r="G537" s="223"/>
      <c r="H537" s="223"/>
      <c r="I537" s="223"/>
      <c r="J537" s="224"/>
      <c r="K537" s="225"/>
      <c r="L537" s="261"/>
      <c r="M537" s="242"/>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row>
    <row r="538" spans="1:42">
      <c r="A538" s="280"/>
      <c r="B538" s="65"/>
      <c r="C538" s="62"/>
      <c r="D538" s="223"/>
      <c r="E538" s="223"/>
      <c r="F538" s="223"/>
      <c r="G538" s="223"/>
      <c r="H538" s="223"/>
      <c r="I538" s="223"/>
      <c r="J538" s="224"/>
      <c r="K538" s="225"/>
      <c r="L538" s="261"/>
      <c r="M538" s="242"/>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row>
    <row r="539" spans="1:42">
      <c r="A539" s="280"/>
      <c r="B539" s="65"/>
      <c r="C539" s="62"/>
      <c r="D539" s="223"/>
      <c r="E539" s="223"/>
      <c r="F539" s="223"/>
      <c r="G539" s="223"/>
      <c r="H539" s="223"/>
      <c r="I539" s="223"/>
      <c r="J539" s="224"/>
      <c r="K539" s="225"/>
      <c r="L539" s="261"/>
      <c r="M539" s="242"/>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row>
    <row r="540" spans="1:42">
      <c r="A540" s="280"/>
      <c r="B540" s="65"/>
      <c r="C540" s="62"/>
      <c r="D540" s="223"/>
      <c r="E540" s="223"/>
      <c r="F540" s="223"/>
      <c r="G540" s="223"/>
      <c r="H540" s="223"/>
      <c r="I540" s="223"/>
      <c r="J540" s="224"/>
      <c r="K540" s="225"/>
      <c r="L540" s="261"/>
      <c r="M540" s="242"/>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row>
    <row r="541" spans="1:42">
      <c r="A541" s="280"/>
      <c r="B541" s="65"/>
      <c r="C541" s="62"/>
      <c r="D541" s="223"/>
      <c r="E541" s="223"/>
      <c r="F541" s="223"/>
      <c r="G541" s="223"/>
      <c r="H541" s="223"/>
      <c r="I541" s="223"/>
      <c r="J541" s="224"/>
      <c r="K541" s="225"/>
      <c r="L541" s="261"/>
      <c r="M541" s="242"/>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row>
    <row r="542" spans="1:42">
      <c r="A542" s="280"/>
      <c r="B542" s="65"/>
      <c r="C542" s="62"/>
      <c r="D542" s="223"/>
      <c r="E542" s="223"/>
      <c r="F542" s="223"/>
      <c r="G542" s="223"/>
      <c r="H542" s="223"/>
      <c r="I542" s="223"/>
      <c r="J542" s="224"/>
      <c r="K542" s="225"/>
      <c r="L542" s="261"/>
      <c r="M542" s="242"/>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row>
    <row r="543" spans="1:42">
      <c r="A543" s="280"/>
      <c r="B543" s="65"/>
      <c r="C543" s="62"/>
      <c r="D543" s="223"/>
      <c r="E543" s="223"/>
      <c r="F543" s="223"/>
      <c r="G543" s="223"/>
      <c r="H543" s="223"/>
      <c r="I543" s="223"/>
      <c r="J543" s="224"/>
      <c r="K543" s="225"/>
      <c r="L543" s="261"/>
      <c r="M543" s="242"/>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row>
    <row r="544" spans="1:42">
      <c r="A544" s="280"/>
      <c r="B544" s="65"/>
      <c r="C544" s="62"/>
      <c r="D544" s="223"/>
      <c r="E544" s="223"/>
      <c r="F544" s="223"/>
      <c r="G544" s="223"/>
      <c r="H544" s="223"/>
      <c r="I544" s="223"/>
      <c r="J544" s="224"/>
      <c r="K544" s="225"/>
      <c r="L544" s="261"/>
      <c r="M544" s="242"/>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row>
    <row r="545" spans="1:42">
      <c r="A545" s="280"/>
      <c r="B545" s="65"/>
      <c r="C545" s="62"/>
      <c r="D545" s="223"/>
      <c r="E545" s="223"/>
      <c r="F545" s="223"/>
      <c r="G545" s="223"/>
      <c r="H545" s="223"/>
      <c r="I545" s="223"/>
      <c r="J545" s="224"/>
      <c r="K545" s="225"/>
      <c r="L545" s="261"/>
      <c r="M545" s="242"/>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row>
    <row r="546" spans="1:42">
      <c r="A546" s="280"/>
      <c r="B546" s="65"/>
      <c r="C546" s="62"/>
      <c r="D546" s="223"/>
      <c r="E546" s="223"/>
      <c r="F546" s="223"/>
      <c r="G546" s="223"/>
      <c r="H546" s="223"/>
      <c r="I546" s="223"/>
      <c r="J546" s="224"/>
      <c r="K546" s="225"/>
      <c r="L546" s="261"/>
      <c r="M546" s="242"/>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row>
    <row r="547" spans="1:42">
      <c r="A547" s="280"/>
      <c r="B547" s="65"/>
      <c r="C547" s="62"/>
      <c r="D547" s="223"/>
      <c r="E547" s="223"/>
      <c r="F547" s="223"/>
      <c r="G547" s="223"/>
      <c r="H547" s="223"/>
      <c r="I547" s="223"/>
      <c r="J547" s="224"/>
      <c r="K547" s="225"/>
      <c r="L547" s="261"/>
      <c r="M547" s="242"/>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row>
    <row r="548" spans="1:42">
      <c r="A548" s="280"/>
      <c r="B548" s="65"/>
      <c r="C548" s="62"/>
      <c r="D548" s="223"/>
      <c r="E548" s="223"/>
      <c r="F548" s="223"/>
      <c r="G548" s="223"/>
      <c r="H548" s="223"/>
      <c r="I548" s="223"/>
      <c r="J548" s="224"/>
      <c r="K548" s="225"/>
      <c r="L548" s="261"/>
      <c r="M548" s="242"/>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row>
    <row r="549" spans="1:42">
      <c r="A549" s="280"/>
      <c r="B549" s="65"/>
      <c r="C549" s="62"/>
      <c r="D549" s="223"/>
      <c r="E549" s="223"/>
      <c r="F549" s="223"/>
      <c r="G549" s="223"/>
      <c r="H549" s="223"/>
      <c r="I549" s="223"/>
      <c r="J549" s="224"/>
      <c r="K549" s="225"/>
      <c r="L549" s="261"/>
      <c r="M549" s="242"/>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row>
    <row r="550" spans="1:42">
      <c r="A550" s="280"/>
      <c r="B550" s="65"/>
      <c r="C550" s="62"/>
      <c r="D550" s="223"/>
      <c r="E550" s="223"/>
      <c r="F550" s="223"/>
      <c r="G550" s="223"/>
      <c r="H550" s="223"/>
      <c r="I550" s="223"/>
      <c r="J550" s="224"/>
      <c r="K550" s="225"/>
      <c r="L550" s="261"/>
      <c r="M550" s="242"/>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row>
    <row r="551" spans="1:42">
      <c r="A551" s="280"/>
      <c r="B551" s="65"/>
      <c r="C551" s="62"/>
      <c r="D551" s="223"/>
      <c r="E551" s="223"/>
      <c r="F551" s="223"/>
      <c r="G551" s="223"/>
      <c r="H551" s="223"/>
      <c r="I551" s="223"/>
      <c r="J551" s="224"/>
      <c r="K551" s="225"/>
      <c r="L551" s="261"/>
      <c r="M551" s="242"/>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row>
    <row r="552" spans="1:42">
      <c r="A552" s="280"/>
      <c r="B552" s="65"/>
      <c r="C552" s="62"/>
      <c r="D552" s="223"/>
      <c r="E552" s="223"/>
      <c r="F552" s="223"/>
      <c r="G552" s="223"/>
      <c r="H552" s="223"/>
      <c r="I552" s="223"/>
      <c r="J552" s="224"/>
      <c r="K552" s="225"/>
      <c r="L552" s="261"/>
      <c r="M552" s="242"/>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row>
    <row r="553" spans="1:42">
      <c r="A553" s="280"/>
      <c r="B553" s="65"/>
      <c r="C553" s="62"/>
      <c r="D553" s="223"/>
      <c r="E553" s="223"/>
      <c r="F553" s="223"/>
      <c r="G553" s="223"/>
      <c r="H553" s="223"/>
      <c r="I553" s="223"/>
      <c r="J553" s="224"/>
      <c r="K553" s="225"/>
      <c r="L553" s="261"/>
      <c r="M553" s="242"/>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row>
    <row r="554" spans="1:42">
      <c r="A554" s="280"/>
      <c r="B554" s="65"/>
      <c r="C554" s="62"/>
      <c r="D554" s="223"/>
      <c r="E554" s="223"/>
      <c r="F554" s="223"/>
      <c r="G554" s="223"/>
      <c r="H554" s="223"/>
      <c r="I554" s="223"/>
      <c r="J554" s="224"/>
      <c r="K554" s="225"/>
      <c r="L554" s="261"/>
      <c r="M554" s="242"/>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row>
    <row r="555" spans="1:42">
      <c r="A555" s="280"/>
      <c r="B555" s="65"/>
      <c r="C555" s="62"/>
      <c r="D555" s="223"/>
      <c r="E555" s="223"/>
      <c r="F555" s="223"/>
      <c r="G555" s="223"/>
      <c r="H555" s="223"/>
      <c r="I555" s="223"/>
      <c r="J555" s="224"/>
      <c r="K555" s="225"/>
      <c r="L555" s="261"/>
      <c r="M555" s="242"/>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row>
    <row r="556" spans="1:42">
      <c r="A556" s="280"/>
      <c r="B556" s="65"/>
      <c r="C556" s="62"/>
      <c r="D556" s="223"/>
      <c r="E556" s="223"/>
      <c r="F556" s="223"/>
      <c r="G556" s="223"/>
      <c r="H556" s="223"/>
      <c r="I556" s="223"/>
      <c r="J556" s="224"/>
      <c r="K556" s="225"/>
      <c r="L556" s="261"/>
      <c r="M556" s="242"/>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row>
    <row r="557" spans="1:42">
      <c r="A557" s="280"/>
      <c r="B557" s="65"/>
      <c r="C557" s="62"/>
      <c r="D557" s="223"/>
      <c r="E557" s="223"/>
      <c r="F557" s="223"/>
      <c r="G557" s="223"/>
      <c r="H557" s="223"/>
      <c r="I557" s="223"/>
      <c r="J557" s="224"/>
      <c r="K557" s="225"/>
      <c r="L557" s="261"/>
      <c r="M557" s="242"/>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row>
    <row r="558" spans="1:42">
      <c r="A558" s="280"/>
      <c r="B558" s="65"/>
      <c r="C558" s="62"/>
      <c r="D558" s="223"/>
      <c r="E558" s="223"/>
      <c r="F558" s="223"/>
      <c r="G558" s="223"/>
      <c r="H558" s="223"/>
      <c r="I558" s="223"/>
      <c r="J558" s="224"/>
      <c r="K558" s="225"/>
      <c r="L558" s="261"/>
      <c r="M558" s="242"/>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row>
    <row r="559" spans="1:42">
      <c r="A559" s="280"/>
      <c r="B559" s="65"/>
      <c r="C559" s="62"/>
      <c r="D559" s="223"/>
      <c r="E559" s="223"/>
      <c r="F559" s="223"/>
      <c r="G559" s="223"/>
      <c r="H559" s="223"/>
      <c r="I559" s="223"/>
      <c r="J559" s="224"/>
      <c r="K559" s="225"/>
      <c r="L559" s="261"/>
      <c r="M559" s="242"/>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row>
    <row r="560" spans="1:42">
      <c r="A560" s="280"/>
      <c r="B560" s="65"/>
      <c r="C560" s="62"/>
      <c r="D560" s="223"/>
      <c r="E560" s="223"/>
      <c r="F560" s="223"/>
      <c r="G560" s="223"/>
      <c r="H560" s="223"/>
      <c r="I560" s="223"/>
      <c r="J560" s="224"/>
      <c r="K560" s="225"/>
      <c r="L560" s="261"/>
      <c r="M560" s="242"/>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row>
    <row r="561" spans="1:42">
      <c r="A561" s="280"/>
      <c r="B561" s="65"/>
      <c r="C561" s="62"/>
      <c r="D561" s="223"/>
      <c r="E561" s="223"/>
      <c r="F561" s="223"/>
      <c r="G561" s="223"/>
      <c r="H561" s="223"/>
      <c r="I561" s="223"/>
      <c r="J561" s="224"/>
      <c r="K561" s="225"/>
      <c r="L561" s="261"/>
      <c r="M561" s="242"/>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row>
    <row r="562" spans="1:42">
      <c r="A562" s="280"/>
      <c r="B562" s="65"/>
      <c r="C562" s="62"/>
      <c r="D562" s="223"/>
      <c r="E562" s="223"/>
      <c r="F562" s="223"/>
      <c r="G562" s="223"/>
      <c r="H562" s="223"/>
      <c r="I562" s="223"/>
      <c r="J562" s="224"/>
      <c r="K562" s="225"/>
      <c r="L562" s="261"/>
      <c r="M562" s="242"/>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row>
    <row r="563" spans="1:42">
      <c r="A563" s="280"/>
      <c r="B563" s="65"/>
      <c r="C563" s="62"/>
      <c r="D563" s="223"/>
      <c r="E563" s="223"/>
      <c r="F563" s="223"/>
      <c r="G563" s="223"/>
      <c r="H563" s="223"/>
      <c r="I563" s="223"/>
      <c r="J563" s="224"/>
      <c r="K563" s="225"/>
      <c r="L563" s="261"/>
      <c r="M563" s="242"/>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row>
    <row r="564" spans="1:42">
      <c r="A564" s="280"/>
      <c r="B564" s="65"/>
      <c r="C564" s="62"/>
      <c r="D564" s="223"/>
      <c r="E564" s="223"/>
      <c r="F564" s="223"/>
      <c r="G564" s="223"/>
      <c r="H564" s="223"/>
      <c r="I564" s="223"/>
      <c r="J564" s="224"/>
      <c r="K564" s="225"/>
      <c r="L564" s="261"/>
      <c r="M564" s="242"/>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row>
    <row r="565" spans="1:42">
      <c r="A565" s="280"/>
      <c r="B565" s="65"/>
      <c r="C565" s="62"/>
      <c r="D565" s="223"/>
      <c r="E565" s="223"/>
      <c r="F565" s="223"/>
      <c r="G565" s="223"/>
      <c r="H565" s="223"/>
      <c r="I565" s="223"/>
      <c r="J565" s="224"/>
      <c r="K565" s="225"/>
      <c r="L565" s="261"/>
      <c r="M565" s="242"/>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row>
    <row r="566" spans="1:42">
      <c r="A566" s="280"/>
      <c r="B566" s="65"/>
      <c r="C566" s="62"/>
      <c r="D566" s="223"/>
      <c r="E566" s="223"/>
      <c r="F566" s="223"/>
      <c r="G566" s="223"/>
      <c r="H566" s="223"/>
      <c r="I566" s="223"/>
      <c r="J566" s="224"/>
      <c r="K566" s="225"/>
      <c r="L566" s="261"/>
      <c r="M566" s="242"/>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row>
    <row r="567" spans="1:42">
      <c r="A567" s="280"/>
      <c r="B567" s="65"/>
      <c r="C567" s="62"/>
      <c r="D567" s="223"/>
      <c r="E567" s="223"/>
      <c r="F567" s="223"/>
      <c r="G567" s="223"/>
      <c r="H567" s="223"/>
      <c r="I567" s="223"/>
      <c r="J567" s="224"/>
      <c r="K567" s="225"/>
      <c r="L567" s="261"/>
      <c r="M567" s="242"/>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row>
    <row r="568" spans="1:42">
      <c r="A568" s="280"/>
      <c r="B568" s="65"/>
      <c r="C568" s="62"/>
      <c r="D568" s="223"/>
      <c r="E568" s="223"/>
      <c r="F568" s="223"/>
      <c r="G568" s="223"/>
      <c r="H568" s="223"/>
      <c r="I568" s="223"/>
      <c r="J568" s="224"/>
      <c r="K568" s="225"/>
      <c r="L568" s="261"/>
      <c r="M568" s="242"/>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row>
    <row r="569" spans="1:42">
      <c r="A569" s="280"/>
      <c r="B569" s="65"/>
      <c r="C569" s="62"/>
      <c r="D569" s="223"/>
      <c r="E569" s="223"/>
      <c r="F569" s="223"/>
      <c r="G569" s="223"/>
      <c r="H569" s="223"/>
      <c r="I569" s="223"/>
      <c r="J569" s="224"/>
      <c r="K569" s="225"/>
      <c r="L569" s="261"/>
      <c r="M569" s="242"/>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row>
    <row r="570" spans="1:42">
      <c r="A570" s="280"/>
      <c r="B570" s="65"/>
      <c r="C570" s="62"/>
      <c r="D570" s="223"/>
      <c r="E570" s="223"/>
      <c r="F570" s="223"/>
      <c r="G570" s="223"/>
      <c r="H570" s="223"/>
      <c r="I570" s="223"/>
      <c r="J570" s="224"/>
      <c r="K570" s="225"/>
      <c r="L570" s="261"/>
      <c r="M570" s="242"/>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row>
    <row r="571" spans="1:42">
      <c r="A571" s="280"/>
      <c r="B571" s="65"/>
      <c r="C571" s="62"/>
      <c r="D571" s="223"/>
      <c r="E571" s="223"/>
      <c r="F571" s="223"/>
      <c r="G571" s="223"/>
      <c r="H571" s="223"/>
      <c r="I571" s="223"/>
      <c r="J571" s="224"/>
      <c r="K571" s="225"/>
      <c r="L571" s="261"/>
      <c r="M571" s="242"/>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row>
    <row r="572" spans="1:42">
      <c r="A572" s="280"/>
      <c r="B572" s="65"/>
      <c r="C572" s="62"/>
      <c r="D572" s="223"/>
      <c r="E572" s="223"/>
      <c r="F572" s="223"/>
      <c r="G572" s="223"/>
      <c r="H572" s="223"/>
      <c r="I572" s="223"/>
      <c r="J572" s="224"/>
      <c r="K572" s="225"/>
      <c r="L572" s="261"/>
      <c r="M572" s="242"/>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row>
    <row r="573" spans="1:42">
      <c r="A573" s="280"/>
      <c r="B573" s="65"/>
      <c r="C573" s="62"/>
      <c r="D573" s="223"/>
      <c r="E573" s="223"/>
      <c r="F573" s="223"/>
      <c r="G573" s="223"/>
      <c r="H573" s="223"/>
      <c r="I573" s="223"/>
      <c r="J573" s="224"/>
      <c r="K573" s="225"/>
      <c r="L573" s="261"/>
      <c r="M573" s="242"/>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row>
    <row r="574" spans="1:42">
      <c r="A574" s="280"/>
      <c r="B574" s="65"/>
      <c r="C574" s="62"/>
      <c r="D574" s="223"/>
      <c r="E574" s="223"/>
      <c r="F574" s="223"/>
      <c r="G574" s="223"/>
      <c r="H574" s="223"/>
      <c r="I574" s="223"/>
      <c r="J574" s="224"/>
      <c r="K574" s="225"/>
      <c r="L574" s="261"/>
      <c r="M574" s="242"/>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row>
    <row r="575" spans="1:42">
      <c r="A575" s="280"/>
      <c r="B575" s="65"/>
      <c r="C575" s="62"/>
      <c r="D575" s="223"/>
      <c r="E575" s="223"/>
      <c r="F575" s="223"/>
      <c r="G575" s="223"/>
      <c r="H575" s="223"/>
      <c r="I575" s="223"/>
      <c r="J575" s="224"/>
      <c r="K575" s="225"/>
      <c r="L575" s="261"/>
      <c r="M575" s="242"/>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row>
    <row r="576" spans="1:42">
      <c r="A576" s="280"/>
      <c r="B576" s="65"/>
      <c r="C576" s="62"/>
      <c r="D576" s="223"/>
      <c r="E576" s="223"/>
      <c r="F576" s="223"/>
      <c r="G576" s="223"/>
      <c r="H576" s="223"/>
      <c r="I576" s="223"/>
      <c r="J576" s="224"/>
      <c r="K576" s="225"/>
      <c r="L576" s="261"/>
      <c r="M576" s="242"/>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row>
    <row r="577" spans="1:42">
      <c r="A577" s="280"/>
      <c r="B577" s="65"/>
      <c r="C577" s="62"/>
      <c r="D577" s="223"/>
      <c r="E577" s="223"/>
      <c r="F577" s="223"/>
      <c r="G577" s="223"/>
      <c r="H577" s="223"/>
      <c r="I577" s="223"/>
      <c r="J577" s="224"/>
      <c r="K577" s="225"/>
      <c r="L577" s="261"/>
      <c r="M577" s="242"/>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row>
    <row r="578" spans="1:42">
      <c r="A578" s="280"/>
      <c r="B578" s="65"/>
      <c r="C578" s="62"/>
      <c r="D578" s="223"/>
      <c r="E578" s="223"/>
      <c r="F578" s="223"/>
      <c r="G578" s="223"/>
      <c r="H578" s="223"/>
      <c r="I578" s="223"/>
      <c r="J578" s="224"/>
      <c r="K578" s="225"/>
      <c r="L578" s="261"/>
      <c r="M578" s="242"/>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row>
    <row r="579" spans="1:42">
      <c r="A579" s="280"/>
      <c r="B579" s="65"/>
      <c r="C579" s="62"/>
      <c r="D579" s="223"/>
      <c r="E579" s="223"/>
      <c r="F579" s="223"/>
      <c r="G579" s="223"/>
      <c r="H579" s="223"/>
      <c r="I579" s="223"/>
      <c r="J579" s="224"/>
      <c r="K579" s="225"/>
      <c r="L579" s="261"/>
      <c r="M579" s="242"/>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row>
    <row r="580" spans="1:42">
      <c r="A580" s="280"/>
      <c r="B580" s="65"/>
      <c r="C580" s="62"/>
      <c r="D580" s="223"/>
      <c r="E580" s="223"/>
      <c r="F580" s="223"/>
      <c r="G580" s="223"/>
      <c r="H580" s="223"/>
      <c r="I580" s="223"/>
      <c r="J580" s="224"/>
      <c r="K580" s="225"/>
      <c r="L580" s="261"/>
      <c r="M580" s="242"/>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row>
    <row r="581" spans="1:42">
      <c r="A581" s="280"/>
      <c r="B581" s="65"/>
      <c r="C581" s="62"/>
      <c r="D581" s="223"/>
      <c r="E581" s="223"/>
      <c r="F581" s="223"/>
      <c r="G581" s="223"/>
      <c r="H581" s="223"/>
      <c r="I581" s="223"/>
      <c r="J581" s="224"/>
      <c r="K581" s="225"/>
      <c r="L581" s="261"/>
      <c r="M581" s="242"/>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row>
    <row r="582" spans="1:42">
      <c r="A582" s="280"/>
      <c r="B582" s="65"/>
      <c r="C582" s="62"/>
      <c r="D582" s="223"/>
      <c r="E582" s="223"/>
      <c r="F582" s="223"/>
      <c r="G582" s="223"/>
      <c r="H582" s="223"/>
      <c r="I582" s="223"/>
      <c r="J582" s="224"/>
      <c r="K582" s="225"/>
      <c r="L582" s="261"/>
      <c r="M582" s="242"/>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row>
    <row r="583" spans="1:42">
      <c r="A583" s="280"/>
      <c r="B583" s="65"/>
      <c r="C583" s="62"/>
      <c r="D583" s="223"/>
      <c r="E583" s="223"/>
      <c r="F583" s="223"/>
      <c r="G583" s="223"/>
      <c r="H583" s="223"/>
      <c r="I583" s="223"/>
      <c r="J583" s="224"/>
      <c r="K583" s="225"/>
      <c r="L583" s="261"/>
      <c r="M583" s="242"/>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row>
    <row r="584" spans="1:42">
      <c r="A584" s="280"/>
      <c r="B584" s="65"/>
      <c r="C584" s="62"/>
      <c r="D584" s="223"/>
      <c r="E584" s="223"/>
      <c r="F584" s="223"/>
      <c r="G584" s="223"/>
      <c r="H584" s="223"/>
      <c r="I584" s="223"/>
      <c r="J584" s="224"/>
      <c r="K584" s="225"/>
      <c r="L584" s="261"/>
      <c r="M584" s="242"/>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row>
    <row r="585" spans="1:42">
      <c r="A585" s="280"/>
      <c r="B585" s="65"/>
      <c r="C585" s="62"/>
      <c r="D585" s="223"/>
      <c r="E585" s="223"/>
      <c r="F585" s="223"/>
      <c r="G585" s="223"/>
      <c r="H585" s="223"/>
      <c r="I585" s="223"/>
      <c r="J585" s="224"/>
      <c r="K585" s="225"/>
      <c r="L585" s="261"/>
      <c r="M585" s="242"/>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row>
    <row r="586" spans="1:42">
      <c r="A586" s="280"/>
      <c r="B586" s="65"/>
      <c r="C586" s="62"/>
      <c r="D586" s="223"/>
      <c r="E586" s="223"/>
      <c r="F586" s="223"/>
      <c r="G586" s="223"/>
      <c r="H586" s="223"/>
      <c r="I586" s="223"/>
      <c r="J586" s="224"/>
      <c r="K586" s="225"/>
      <c r="L586" s="261"/>
      <c r="M586" s="242"/>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row>
    <row r="587" spans="1:42">
      <c r="A587" s="280"/>
      <c r="B587" s="65"/>
      <c r="C587" s="62"/>
      <c r="D587" s="223"/>
      <c r="E587" s="223"/>
      <c r="F587" s="223"/>
      <c r="G587" s="223"/>
      <c r="H587" s="223"/>
      <c r="I587" s="223"/>
      <c r="J587" s="224"/>
      <c r="K587" s="225"/>
      <c r="L587" s="261"/>
      <c r="M587" s="242"/>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row>
    <row r="588" spans="1:42">
      <c r="A588" s="280"/>
      <c r="B588" s="65"/>
      <c r="C588" s="62"/>
      <c r="D588" s="223"/>
      <c r="E588" s="223"/>
      <c r="F588" s="223"/>
      <c r="G588" s="223"/>
      <c r="H588" s="223"/>
      <c r="I588" s="223"/>
      <c r="J588" s="224"/>
      <c r="K588" s="225"/>
      <c r="L588" s="261"/>
      <c r="M588" s="242"/>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row>
    <row r="589" spans="1:42">
      <c r="A589" s="280"/>
      <c r="B589" s="65"/>
      <c r="C589" s="62"/>
      <c r="D589" s="223"/>
      <c r="E589" s="223"/>
      <c r="F589" s="223"/>
      <c r="G589" s="223"/>
      <c r="H589" s="223"/>
      <c r="I589" s="223"/>
      <c r="J589" s="224"/>
      <c r="K589" s="225"/>
      <c r="L589" s="261"/>
      <c r="M589" s="242"/>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row>
    <row r="590" spans="1:42">
      <c r="A590" s="280"/>
      <c r="B590" s="65"/>
      <c r="C590" s="62"/>
      <c r="D590" s="223"/>
      <c r="E590" s="223"/>
      <c r="F590" s="223"/>
      <c r="G590" s="223"/>
      <c r="H590" s="223"/>
      <c r="I590" s="223"/>
      <c r="J590" s="224"/>
      <c r="K590" s="225"/>
      <c r="L590" s="261"/>
      <c r="M590" s="242"/>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row>
    <row r="591" spans="1:42">
      <c r="A591" s="280"/>
      <c r="B591" s="65"/>
      <c r="C591" s="62"/>
      <c r="D591" s="223"/>
      <c r="E591" s="223"/>
      <c r="F591" s="223"/>
      <c r="G591" s="223"/>
      <c r="H591" s="223"/>
      <c r="I591" s="223"/>
      <c r="J591" s="224"/>
      <c r="K591" s="225"/>
      <c r="L591" s="261"/>
      <c r="M591" s="242"/>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row>
    <row r="592" spans="1:42">
      <c r="A592" s="280"/>
      <c r="B592" s="65"/>
      <c r="C592" s="62"/>
      <c r="D592" s="223"/>
      <c r="E592" s="223"/>
      <c r="F592" s="223"/>
      <c r="G592" s="223"/>
      <c r="H592" s="223"/>
      <c r="I592" s="223"/>
      <c r="J592" s="224"/>
      <c r="K592" s="225"/>
      <c r="L592" s="261"/>
      <c r="M592" s="242"/>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row>
    <row r="593" spans="1:42">
      <c r="A593" s="280"/>
      <c r="B593" s="65"/>
      <c r="C593" s="62"/>
      <c r="D593" s="223"/>
      <c r="E593" s="223"/>
      <c r="F593" s="223"/>
      <c r="G593" s="223"/>
      <c r="H593" s="223"/>
      <c r="I593" s="223"/>
      <c r="J593" s="224"/>
      <c r="K593" s="225"/>
      <c r="L593" s="261"/>
      <c r="M593" s="242"/>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row>
    <row r="594" spans="1:42">
      <c r="A594" s="280"/>
      <c r="B594" s="65"/>
      <c r="C594" s="62"/>
      <c r="D594" s="223"/>
      <c r="E594" s="223"/>
      <c r="F594" s="223"/>
      <c r="G594" s="223"/>
      <c r="H594" s="223"/>
      <c r="I594" s="223"/>
      <c r="J594" s="224"/>
      <c r="K594" s="225"/>
      <c r="L594" s="261"/>
      <c r="M594" s="242"/>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row>
    <row r="595" spans="1:42">
      <c r="A595" s="280"/>
      <c r="B595" s="65"/>
      <c r="C595" s="62"/>
      <c r="D595" s="223"/>
      <c r="E595" s="223"/>
      <c r="F595" s="223"/>
      <c r="G595" s="223"/>
      <c r="H595" s="223"/>
      <c r="I595" s="223"/>
      <c r="J595" s="224"/>
      <c r="K595" s="225"/>
      <c r="L595" s="261"/>
      <c r="M595" s="242"/>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row>
    <row r="596" spans="1:42">
      <c r="A596" s="280"/>
      <c r="B596" s="65"/>
      <c r="C596" s="62"/>
      <c r="D596" s="223"/>
      <c r="E596" s="223"/>
      <c r="F596" s="223"/>
      <c r="G596" s="223"/>
      <c r="H596" s="223"/>
      <c r="I596" s="223"/>
      <c r="J596" s="224"/>
      <c r="K596" s="225"/>
      <c r="L596" s="261"/>
      <c r="M596" s="242"/>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row>
    <row r="597" spans="1:42">
      <c r="A597" s="280"/>
      <c r="B597" s="65"/>
      <c r="C597" s="62"/>
      <c r="D597" s="223"/>
      <c r="E597" s="223"/>
      <c r="F597" s="223"/>
      <c r="G597" s="223"/>
      <c r="H597" s="223"/>
      <c r="I597" s="223"/>
      <c r="J597" s="224"/>
      <c r="K597" s="225"/>
      <c r="L597" s="261"/>
      <c r="M597" s="242"/>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row>
    <row r="598" spans="1:42">
      <c r="A598" s="280"/>
      <c r="B598" s="65"/>
      <c r="C598" s="62"/>
      <c r="D598" s="223"/>
      <c r="E598" s="223"/>
      <c r="F598" s="223"/>
      <c r="G598" s="223"/>
      <c r="H598" s="223"/>
      <c r="I598" s="223"/>
      <c r="J598" s="224"/>
      <c r="K598" s="225"/>
      <c r="L598" s="261"/>
      <c r="M598" s="242"/>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row>
    <row r="599" spans="1:42">
      <c r="A599" s="280"/>
      <c r="B599" s="65"/>
      <c r="C599" s="62"/>
      <c r="D599" s="223"/>
      <c r="E599" s="223"/>
      <c r="F599" s="223"/>
      <c r="G599" s="223"/>
      <c r="H599" s="223"/>
      <c r="I599" s="223"/>
      <c r="J599" s="224"/>
      <c r="K599" s="225"/>
      <c r="L599" s="261"/>
      <c r="M599" s="242"/>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row>
    <row r="600" spans="1:42">
      <c r="A600" s="280"/>
      <c r="B600" s="65"/>
      <c r="C600" s="62"/>
      <c r="D600" s="223"/>
      <c r="E600" s="223"/>
      <c r="F600" s="223"/>
      <c r="G600" s="223"/>
      <c r="H600" s="223"/>
      <c r="I600" s="223"/>
      <c r="J600" s="224"/>
      <c r="K600" s="225"/>
      <c r="L600" s="261"/>
      <c r="M600" s="242"/>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row>
    <row r="601" spans="1:42">
      <c r="A601" s="280"/>
      <c r="B601" s="65"/>
      <c r="C601" s="62"/>
      <c r="D601" s="223"/>
      <c r="E601" s="223"/>
      <c r="F601" s="223"/>
      <c r="G601" s="223"/>
      <c r="H601" s="223"/>
      <c r="I601" s="223"/>
      <c r="J601" s="224"/>
      <c r="K601" s="225"/>
      <c r="L601" s="261"/>
      <c r="M601" s="242"/>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row>
    <row r="602" spans="1:42">
      <c r="A602" s="280"/>
      <c r="B602" s="65"/>
      <c r="C602" s="62"/>
      <c r="D602" s="223"/>
      <c r="E602" s="223"/>
      <c r="F602" s="223"/>
      <c r="G602" s="223"/>
      <c r="H602" s="223"/>
      <c r="I602" s="223"/>
      <c r="J602" s="224"/>
      <c r="K602" s="225"/>
      <c r="L602" s="261"/>
      <c r="M602" s="242"/>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row>
    <row r="603" spans="1:42">
      <c r="A603" s="280"/>
      <c r="B603" s="65"/>
      <c r="C603" s="62"/>
      <c r="D603" s="223"/>
      <c r="E603" s="223"/>
      <c r="F603" s="223"/>
      <c r="G603" s="223"/>
      <c r="H603" s="223"/>
      <c r="I603" s="223"/>
      <c r="J603" s="224"/>
      <c r="K603" s="225"/>
      <c r="L603" s="261"/>
      <c r="M603" s="242"/>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row>
    <row r="604" spans="1:42">
      <c r="A604" s="280"/>
      <c r="B604" s="65"/>
      <c r="C604" s="62"/>
      <c r="D604" s="223"/>
      <c r="E604" s="223"/>
      <c r="F604" s="223"/>
      <c r="G604" s="223"/>
      <c r="H604" s="223"/>
      <c r="I604" s="223"/>
      <c r="J604" s="224"/>
      <c r="K604" s="225"/>
      <c r="L604" s="261"/>
      <c r="M604" s="242"/>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row>
    <row r="605" spans="1:42">
      <c r="A605" s="280"/>
      <c r="B605" s="65"/>
      <c r="C605" s="62"/>
      <c r="D605" s="223"/>
      <c r="E605" s="223"/>
      <c r="F605" s="223"/>
      <c r="G605" s="223"/>
      <c r="H605" s="223"/>
      <c r="I605" s="223"/>
      <c r="J605" s="224"/>
      <c r="K605" s="225"/>
      <c r="L605" s="261"/>
      <c r="M605" s="242"/>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row>
    <row r="606" spans="1:42">
      <c r="A606" s="280"/>
      <c r="B606" s="65"/>
      <c r="C606" s="62"/>
      <c r="D606" s="223"/>
      <c r="E606" s="223"/>
      <c r="F606" s="223"/>
      <c r="G606" s="223"/>
      <c r="H606" s="223"/>
      <c r="I606" s="223"/>
      <c r="J606" s="224"/>
      <c r="K606" s="225"/>
      <c r="L606" s="261"/>
      <c r="M606" s="242"/>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row>
    <row r="607" spans="1:42">
      <c r="A607" s="280"/>
      <c r="B607" s="65"/>
      <c r="C607" s="62"/>
      <c r="D607" s="223"/>
      <c r="E607" s="223"/>
      <c r="F607" s="223"/>
      <c r="G607" s="223"/>
      <c r="H607" s="223"/>
      <c r="I607" s="223"/>
      <c r="J607" s="224"/>
      <c r="K607" s="225"/>
      <c r="L607" s="261"/>
      <c r="M607" s="242"/>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row>
    <row r="608" spans="1:42">
      <c r="A608" s="280"/>
      <c r="B608" s="65"/>
      <c r="C608" s="62"/>
      <c r="D608" s="223"/>
      <c r="E608" s="223"/>
      <c r="F608" s="223"/>
      <c r="G608" s="223"/>
      <c r="H608" s="223"/>
      <c r="I608" s="223"/>
      <c r="J608" s="224"/>
      <c r="K608" s="225"/>
      <c r="L608" s="261"/>
      <c r="M608" s="242"/>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row>
    <row r="609" spans="1:42">
      <c r="A609" s="280"/>
      <c r="B609" s="65"/>
      <c r="C609" s="62"/>
      <c r="D609" s="223"/>
      <c r="E609" s="223"/>
      <c r="F609" s="223"/>
      <c r="G609" s="223"/>
      <c r="H609" s="223"/>
      <c r="I609" s="223"/>
      <c r="J609" s="224"/>
      <c r="K609" s="225"/>
      <c r="L609" s="261"/>
      <c r="M609" s="242"/>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row>
    <row r="610" spans="1:42">
      <c r="A610" s="280"/>
      <c r="B610" s="65"/>
      <c r="C610" s="62"/>
      <c r="D610" s="223"/>
      <c r="E610" s="223"/>
      <c r="F610" s="223"/>
      <c r="G610" s="223"/>
      <c r="H610" s="223"/>
      <c r="I610" s="223"/>
      <c r="J610" s="224"/>
      <c r="K610" s="225"/>
      <c r="L610" s="261"/>
      <c r="M610" s="242"/>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row>
    <row r="611" spans="1:42">
      <c r="A611" s="280"/>
      <c r="B611" s="65"/>
      <c r="C611" s="62"/>
      <c r="D611" s="223"/>
      <c r="E611" s="223"/>
      <c r="F611" s="223"/>
      <c r="G611" s="223"/>
      <c r="H611" s="223"/>
      <c r="I611" s="223"/>
      <c r="J611" s="224"/>
      <c r="K611" s="225"/>
      <c r="L611" s="261"/>
      <c r="M611" s="242"/>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row>
    <row r="612" spans="1:42">
      <c r="A612" s="280"/>
      <c r="B612" s="65"/>
      <c r="C612" s="62"/>
      <c r="D612" s="223"/>
      <c r="E612" s="223"/>
      <c r="F612" s="223"/>
      <c r="G612" s="223"/>
      <c r="H612" s="223"/>
      <c r="I612" s="223"/>
      <c r="J612" s="224"/>
      <c r="K612" s="225"/>
      <c r="L612" s="261"/>
      <c r="M612" s="242"/>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row>
    <row r="613" spans="1:42">
      <c r="A613" s="280"/>
      <c r="B613" s="65"/>
      <c r="C613" s="62"/>
      <c r="D613" s="223"/>
      <c r="E613" s="223"/>
      <c r="F613" s="223"/>
      <c r="G613" s="223"/>
      <c r="H613" s="223"/>
      <c r="I613" s="223"/>
      <c r="J613" s="224"/>
      <c r="K613" s="225"/>
      <c r="L613" s="261"/>
      <c r="M613" s="242"/>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row>
    <row r="614" spans="1:42">
      <c r="A614" s="280"/>
      <c r="B614" s="65"/>
      <c r="C614" s="62"/>
      <c r="D614" s="223"/>
      <c r="E614" s="223"/>
      <c r="F614" s="223"/>
      <c r="G614" s="223"/>
      <c r="H614" s="223"/>
      <c r="I614" s="223"/>
      <c r="J614" s="224"/>
      <c r="K614" s="225"/>
      <c r="L614" s="261"/>
      <c r="M614" s="242"/>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row>
    <row r="615" spans="1:42">
      <c r="A615" s="280"/>
      <c r="B615" s="65"/>
      <c r="C615" s="62"/>
      <c r="D615" s="223"/>
      <c r="E615" s="223"/>
      <c r="F615" s="223"/>
      <c r="G615" s="223"/>
      <c r="H615" s="223"/>
      <c r="I615" s="223"/>
      <c r="J615" s="224"/>
      <c r="K615" s="225"/>
      <c r="L615" s="261"/>
      <c r="M615" s="242"/>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row>
    <row r="616" spans="1:42">
      <c r="A616" s="280"/>
      <c r="B616" s="65"/>
      <c r="C616" s="62"/>
      <c r="D616" s="223"/>
      <c r="E616" s="223"/>
      <c r="F616" s="223"/>
      <c r="G616" s="223"/>
      <c r="H616" s="223"/>
      <c r="I616" s="223"/>
      <c r="J616" s="224"/>
      <c r="K616" s="225"/>
      <c r="L616" s="261"/>
      <c r="M616" s="242"/>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row>
    <row r="617" spans="1:42">
      <c r="A617" s="280"/>
      <c r="B617" s="65"/>
      <c r="C617" s="62"/>
      <c r="D617" s="223"/>
      <c r="E617" s="223"/>
      <c r="F617" s="223"/>
      <c r="G617" s="223"/>
      <c r="H617" s="223"/>
      <c r="I617" s="223"/>
      <c r="J617" s="224"/>
      <c r="K617" s="225"/>
      <c r="L617" s="261"/>
      <c r="M617" s="242"/>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row>
    <row r="618" spans="1:42">
      <c r="A618" s="280"/>
      <c r="B618" s="65"/>
      <c r="C618" s="62"/>
      <c r="D618" s="223"/>
      <c r="E618" s="223"/>
      <c r="F618" s="223"/>
      <c r="G618" s="223"/>
      <c r="H618" s="223"/>
      <c r="I618" s="223"/>
      <c r="J618" s="224"/>
      <c r="K618" s="225"/>
      <c r="L618" s="261"/>
      <c r="M618" s="242"/>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row>
    <row r="619" spans="1:42">
      <c r="A619" s="280"/>
      <c r="B619" s="65"/>
      <c r="C619" s="62"/>
      <c r="D619" s="223"/>
      <c r="E619" s="223"/>
      <c r="F619" s="223"/>
      <c r="G619" s="223"/>
      <c r="H619" s="223"/>
      <c r="I619" s="223"/>
      <c r="J619" s="224"/>
      <c r="K619" s="225"/>
      <c r="L619" s="261"/>
      <c r="M619" s="242"/>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row>
    <row r="620" spans="1:42">
      <c r="A620" s="280"/>
      <c r="B620" s="65"/>
      <c r="C620" s="62"/>
      <c r="D620" s="223"/>
      <c r="E620" s="223"/>
      <c r="F620" s="223"/>
      <c r="G620" s="223"/>
      <c r="H620" s="223"/>
      <c r="I620" s="223"/>
      <c r="J620" s="224"/>
      <c r="K620" s="225"/>
      <c r="L620" s="261"/>
      <c r="M620" s="242"/>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row>
    <row r="621" spans="1:42">
      <c r="A621" s="280"/>
      <c r="B621" s="65"/>
      <c r="C621" s="62"/>
      <c r="D621" s="223"/>
      <c r="E621" s="223"/>
      <c r="F621" s="223"/>
      <c r="G621" s="223"/>
      <c r="H621" s="223"/>
      <c r="I621" s="223"/>
      <c r="J621" s="224"/>
      <c r="K621" s="225"/>
      <c r="L621" s="261"/>
      <c r="M621" s="242"/>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row>
    <row r="622" spans="1:42">
      <c r="A622" s="280"/>
      <c r="B622" s="65"/>
      <c r="C622" s="62"/>
      <c r="D622" s="223"/>
      <c r="E622" s="223"/>
      <c r="F622" s="223"/>
      <c r="G622" s="223"/>
      <c r="H622" s="223"/>
      <c r="I622" s="223"/>
      <c r="J622" s="224"/>
      <c r="K622" s="225"/>
      <c r="L622" s="261"/>
      <c r="M622" s="242"/>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row>
    <row r="623" spans="1:42">
      <c r="A623" s="280"/>
      <c r="B623" s="65"/>
      <c r="C623" s="62"/>
      <c r="D623" s="223"/>
      <c r="E623" s="223"/>
      <c r="F623" s="223"/>
      <c r="G623" s="223"/>
      <c r="H623" s="223"/>
      <c r="I623" s="223"/>
      <c r="J623" s="224"/>
      <c r="K623" s="225"/>
      <c r="L623" s="261"/>
      <c r="M623" s="242"/>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row>
    <row r="624" spans="1:42">
      <c r="A624" s="280"/>
      <c r="B624" s="65"/>
      <c r="C624" s="62"/>
      <c r="D624" s="223"/>
      <c r="E624" s="223"/>
      <c r="F624" s="223"/>
      <c r="G624" s="223"/>
      <c r="H624" s="223"/>
      <c r="I624" s="223"/>
      <c r="J624" s="224"/>
      <c r="K624" s="225"/>
      <c r="L624" s="261"/>
      <c r="M624" s="242"/>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row>
    <row r="625" spans="1:42">
      <c r="A625" s="280"/>
      <c r="B625" s="65"/>
      <c r="C625" s="62"/>
      <c r="D625" s="223"/>
      <c r="E625" s="223"/>
      <c r="F625" s="223"/>
      <c r="G625" s="223"/>
      <c r="H625" s="223"/>
      <c r="I625" s="223"/>
      <c r="J625" s="224"/>
      <c r="K625" s="225"/>
      <c r="L625" s="261"/>
      <c r="M625" s="242"/>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row>
    <row r="626" spans="1:42">
      <c r="A626" s="280"/>
      <c r="B626" s="65"/>
      <c r="C626" s="62"/>
      <c r="D626" s="223"/>
      <c r="E626" s="223"/>
      <c r="F626" s="223"/>
      <c r="G626" s="223"/>
      <c r="H626" s="223"/>
      <c r="I626" s="223"/>
      <c r="J626" s="224"/>
      <c r="K626" s="225"/>
      <c r="L626" s="261"/>
      <c r="M626" s="242"/>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row>
    <row r="627" spans="1:42">
      <c r="A627" s="280"/>
      <c r="B627" s="65"/>
      <c r="C627" s="62"/>
      <c r="D627" s="223"/>
      <c r="E627" s="223"/>
      <c r="F627" s="223"/>
      <c r="G627" s="223"/>
      <c r="H627" s="223"/>
      <c r="I627" s="223"/>
      <c r="J627" s="224"/>
      <c r="K627" s="225"/>
      <c r="L627" s="261"/>
      <c r="M627" s="242"/>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row>
    <row r="628" spans="1:42">
      <c r="A628" s="280"/>
      <c r="B628" s="65"/>
      <c r="C628" s="62"/>
      <c r="D628" s="223"/>
      <c r="E628" s="223"/>
      <c r="F628" s="223"/>
      <c r="G628" s="223"/>
      <c r="H628" s="223"/>
      <c r="I628" s="223"/>
      <c r="J628" s="224"/>
      <c r="K628" s="225"/>
      <c r="L628" s="261"/>
      <c r="M628" s="242"/>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row>
    <row r="629" spans="1:42">
      <c r="A629" s="280"/>
      <c r="B629" s="65"/>
      <c r="C629" s="62"/>
      <c r="D629" s="223"/>
      <c r="E629" s="223"/>
      <c r="F629" s="223"/>
      <c r="G629" s="223"/>
      <c r="H629" s="223"/>
      <c r="I629" s="223"/>
      <c r="J629" s="224"/>
      <c r="K629" s="225"/>
      <c r="L629" s="261"/>
      <c r="M629" s="242"/>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row>
    <row r="630" spans="1:42">
      <c r="A630" s="280"/>
      <c r="B630" s="65"/>
      <c r="C630" s="62"/>
      <c r="D630" s="223"/>
      <c r="E630" s="223"/>
      <c r="F630" s="223"/>
      <c r="G630" s="223"/>
      <c r="H630" s="223"/>
      <c r="I630" s="223"/>
      <c r="J630" s="224"/>
      <c r="K630" s="225"/>
      <c r="L630" s="261"/>
      <c r="M630" s="242"/>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row>
    <row r="631" spans="1:42">
      <c r="A631" s="280"/>
      <c r="B631" s="65"/>
      <c r="C631" s="62"/>
      <c r="D631" s="223"/>
      <c r="E631" s="223"/>
      <c r="F631" s="223"/>
      <c r="G631" s="223"/>
      <c r="H631" s="223"/>
      <c r="I631" s="223"/>
      <c r="J631" s="224"/>
      <c r="K631" s="225"/>
      <c r="L631" s="261"/>
      <c r="M631" s="242"/>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row>
    <row r="632" spans="1:42">
      <c r="A632" s="280"/>
      <c r="B632" s="65"/>
      <c r="C632" s="62"/>
      <c r="D632" s="223"/>
      <c r="E632" s="223"/>
      <c r="F632" s="223"/>
      <c r="G632" s="223"/>
      <c r="H632" s="223"/>
      <c r="I632" s="223"/>
      <c r="J632" s="224"/>
      <c r="K632" s="225"/>
      <c r="L632" s="261"/>
      <c r="M632" s="242"/>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row>
    <row r="633" spans="1:42">
      <c r="A633" s="280"/>
      <c r="B633" s="65"/>
      <c r="C633" s="62"/>
      <c r="D633" s="223"/>
      <c r="E633" s="223"/>
      <c r="F633" s="223"/>
      <c r="G633" s="223"/>
      <c r="H633" s="223"/>
      <c r="I633" s="223"/>
      <c r="J633" s="224"/>
      <c r="K633" s="225"/>
      <c r="L633" s="261"/>
      <c r="M633" s="242"/>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row>
    <row r="634" spans="1:42">
      <c r="A634" s="280"/>
      <c r="B634" s="65"/>
      <c r="C634" s="62"/>
      <c r="D634" s="223"/>
      <c r="E634" s="223"/>
      <c r="F634" s="223"/>
      <c r="G634" s="223"/>
      <c r="H634" s="223"/>
      <c r="I634" s="223"/>
      <c r="J634" s="224"/>
      <c r="K634" s="225"/>
      <c r="L634" s="261"/>
      <c r="M634" s="242"/>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row>
    <row r="635" spans="1:42">
      <c r="A635" s="280"/>
      <c r="B635" s="65"/>
      <c r="C635" s="62"/>
      <c r="D635" s="223"/>
      <c r="E635" s="223"/>
      <c r="F635" s="223"/>
      <c r="G635" s="223"/>
      <c r="H635" s="223"/>
      <c r="I635" s="223"/>
      <c r="J635" s="224"/>
      <c r="K635" s="225"/>
      <c r="L635" s="261"/>
      <c r="M635" s="242"/>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row>
    <row r="636" spans="1:42">
      <c r="A636" s="280"/>
      <c r="B636" s="65"/>
      <c r="C636" s="62"/>
      <c r="D636" s="223"/>
      <c r="E636" s="223"/>
      <c r="F636" s="223"/>
      <c r="G636" s="223"/>
      <c r="H636" s="223"/>
      <c r="I636" s="223"/>
      <c r="J636" s="224"/>
      <c r="K636" s="225"/>
      <c r="L636" s="261"/>
      <c r="M636" s="242"/>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row>
    <row r="637" spans="1:42">
      <c r="A637" s="280"/>
      <c r="B637" s="65"/>
      <c r="C637" s="62"/>
      <c r="D637" s="223"/>
      <c r="E637" s="223"/>
      <c r="F637" s="223"/>
      <c r="G637" s="223"/>
      <c r="H637" s="223"/>
      <c r="I637" s="223"/>
      <c r="J637" s="224"/>
      <c r="K637" s="225"/>
      <c r="L637" s="261"/>
      <c r="M637" s="242"/>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row>
    <row r="638" spans="1:42">
      <c r="A638" s="280"/>
      <c r="B638" s="65"/>
      <c r="C638" s="62"/>
      <c r="D638" s="223"/>
      <c r="E638" s="223"/>
      <c r="F638" s="223"/>
      <c r="G638" s="223"/>
      <c r="H638" s="223"/>
      <c r="I638" s="223"/>
      <c r="J638" s="224"/>
      <c r="K638" s="225"/>
      <c r="L638" s="261"/>
      <c r="M638" s="242"/>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row>
    <row r="639" spans="1:42">
      <c r="A639" s="280"/>
      <c r="B639" s="65"/>
      <c r="C639" s="62"/>
      <c r="D639" s="223"/>
      <c r="E639" s="223"/>
      <c r="F639" s="223"/>
      <c r="G639" s="223"/>
      <c r="H639" s="223"/>
      <c r="I639" s="223"/>
      <c r="J639" s="224"/>
      <c r="K639" s="225"/>
      <c r="L639" s="261"/>
      <c r="M639" s="242"/>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row>
    <row r="640" spans="1:42">
      <c r="A640" s="280"/>
      <c r="B640" s="65"/>
      <c r="C640" s="62"/>
      <c r="D640" s="223"/>
      <c r="E640" s="223"/>
      <c r="F640" s="223"/>
      <c r="G640" s="223"/>
      <c r="H640" s="223"/>
      <c r="I640" s="223"/>
      <c r="J640" s="224"/>
      <c r="K640" s="225"/>
      <c r="L640" s="261"/>
      <c r="M640" s="242"/>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row>
    <row r="641" spans="1:42">
      <c r="A641" s="280"/>
      <c r="B641" s="65"/>
      <c r="C641" s="62"/>
      <c r="D641" s="223"/>
      <c r="E641" s="223"/>
      <c r="F641" s="223"/>
      <c r="G641" s="223"/>
      <c r="H641" s="223"/>
      <c r="I641" s="223"/>
      <c r="J641" s="224"/>
      <c r="K641" s="225"/>
      <c r="L641" s="261"/>
      <c r="M641" s="242"/>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row>
    <row r="642" spans="1:42">
      <c r="A642" s="280"/>
      <c r="B642" s="65"/>
      <c r="C642" s="62"/>
      <c r="D642" s="223"/>
      <c r="E642" s="223"/>
      <c r="F642" s="223"/>
      <c r="G642" s="223"/>
      <c r="H642" s="223"/>
      <c r="I642" s="223"/>
      <c r="J642" s="224"/>
      <c r="K642" s="225"/>
      <c r="L642" s="261"/>
      <c r="M642" s="242"/>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row>
    <row r="643" spans="1:42">
      <c r="A643" s="280"/>
      <c r="B643" s="65"/>
      <c r="C643" s="62"/>
      <c r="D643" s="223"/>
      <c r="E643" s="223"/>
      <c r="F643" s="223"/>
      <c r="G643" s="223"/>
      <c r="H643" s="223"/>
      <c r="I643" s="223"/>
      <c r="J643" s="224"/>
      <c r="K643" s="225"/>
      <c r="L643" s="261"/>
      <c r="M643" s="242"/>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row>
    <row r="644" spans="1:42">
      <c r="A644" s="280"/>
      <c r="B644" s="65"/>
      <c r="C644" s="62"/>
      <c r="D644" s="223"/>
      <c r="E644" s="223"/>
      <c r="F644" s="223"/>
      <c r="G644" s="223"/>
      <c r="H644" s="223"/>
      <c r="I644" s="223"/>
      <c r="J644" s="224"/>
      <c r="K644" s="225"/>
      <c r="L644" s="261"/>
      <c r="M644" s="242"/>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row>
    <row r="645" spans="1:42">
      <c r="A645" s="280"/>
      <c r="B645" s="65"/>
      <c r="C645" s="62"/>
      <c r="D645" s="223"/>
      <c r="E645" s="223"/>
      <c r="F645" s="223"/>
      <c r="G645" s="223"/>
      <c r="H645" s="223"/>
      <c r="I645" s="223"/>
      <c r="J645" s="224"/>
      <c r="K645" s="225"/>
      <c r="L645" s="261"/>
      <c r="M645" s="242"/>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row>
    <row r="646" spans="1:42">
      <c r="A646" s="280"/>
      <c r="B646" s="65"/>
      <c r="C646" s="62"/>
      <c r="D646" s="223"/>
      <c r="E646" s="223"/>
      <c r="F646" s="223"/>
      <c r="G646" s="223"/>
      <c r="H646" s="223"/>
      <c r="I646" s="223"/>
      <c r="J646" s="224"/>
      <c r="K646" s="225"/>
      <c r="L646" s="261"/>
      <c r="M646" s="242"/>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row>
    <row r="647" spans="1:42">
      <c r="A647" s="280"/>
      <c r="B647" s="65"/>
      <c r="C647" s="62"/>
      <c r="D647" s="223"/>
      <c r="E647" s="223"/>
      <c r="F647" s="223"/>
      <c r="G647" s="223"/>
      <c r="H647" s="223"/>
      <c r="I647" s="223"/>
      <c r="J647" s="224"/>
      <c r="K647" s="225"/>
      <c r="L647" s="261"/>
      <c r="M647" s="242"/>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row>
    <row r="648" spans="1:42">
      <c r="A648" s="280"/>
      <c r="B648" s="65"/>
      <c r="C648" s="62"/>
      <c r="D648" s="223"/>
      <c r="E648" s="223"/>
      <c r="F648" s="223"/>
      <c r="G648" s="223"/>
      <c r="H648" s="223"/>
      <c r="I648" s="223"/>
      <c r="J648" s="224"/>
      <c r="K648" s="225"/>
      <c r="L648" s="261"/>
      <c r="M648" s="242"/>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row>
    <row r="649" spans="1:42">
      <c r="A649" s="280"/>
      <c r="B649" s="65"/>
      <c r="C649" s="62"/>
      <c r="D649" s="223"/>
      <c r="E649" s="223"/>
      <c r="F649" s="223"/>
      <c r="G649" s="223"/>
      <c r="H649" s="223"/>
      <c r="I649" s="223"/>
      <c r="J649" s="224"/>
      <c r="K649" s="225"/>
      <c r="L649" s="261"/>
      <c r="M649" s="242"/>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row>
    <row r="650" spans="1:42">
      <c r="A650" s="280"/>
      <c r="B650" s="65"/>
      <c r="C650" s="62"/>
      <c r="D650" s="223"/>
      <c r="E650" s="223"/>
      <c r="F650" s="223"/>
      <c r="G650" s="223"/>
      <c r="H650" s="223"/>
      <c r="I650" s="223"/>
      <c r="J650" s="224"/>
      <c r="K650" s="225"/>
      <c r="L650" s="261"/>
      <c r="M650" s="242"/>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row>
    <row r="651" spans="1:42">
      <c r="A651" s="280"/>
      <c r="B651" s="65"/>
      <c r="C651" s="62"/>
      <c r="D651" s="223"/>
      <c r="E651" s="223"/>
      <c r="F651" s="223"/>
      <c r="G651" s="223"/>
      <c r="H651" s="223"/>
      <c r="I651" s="223"/>
      <c r="J651" s="224"/>
      <c r="K651" s="225"/>
      <c r="L651" s="261"/>
      <c r="M651" s="242"/>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row>
    <row r="652" spans="1:42">
      <c r="A652" s="280"/>
      <c r="B652" s="65"/>
      <c r="C652" s="62"/>
      <c r="D652" s="223"/>
      <c r="E652" s="223"/>
      <c r="F652" s="223"/>
      <c r="G652" s="223"/>
      <c r="H652" s="223"/>
      <c r="I652" s="223"/>
      <c r="J652" s="224"/>
      <c r="K652" s="225"/>
      <c r="L652" s="261"/>
      <c r="M652" s="242"/>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row>
    <row r="653" spans="1:42">
      <c r="A653" s="280"/>
      <c r="B653" s="65"/>
      <c r="C653" s="62"/>
      <c r="D653" s="223"/>
      <c r="E653" s="223"/>
      <c r="F653" s="223"/>
      <c r="G653" s="223"/>
      <c r="H653" s="223"/>
      <c r="I653" s="223"/>
      <c r="J653" s="224"/>
      <c r="K653" s="225"/>
      <c r="L653" s="261"/>
      <c r="M653" s="242"/>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row>
    <row r="654" spans="1:42">
      <c r="A654" s="280"/>
      <c r="B654" s="65"/>
      <c r="C654" s="62"/>
      <c r="D654" s="223"/>
      <c r="E654" s="223"/>
      <c r="F654" s="223"/>
      <c r="G654" s="223"/>
      <c r="H654" s="223"/>
      <c r="I654" s="223"/>
      <c r="J654" s="224"/>
      <c r="K654" s="225"/>
      <c r="L654" s="261"/>
      <c r="M654" s="242"/>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row>
    <row r="655" spans="1:42">
      <c r="A655" s="280"/>
      <c r="B655" s="65"/>
      <c r="C655" s="62"/>
      <c r="D655" s="223"/>
      <c r="E655" s="223"/>
      <c r="F655" s="223"/>
      <c r="G655" s="223"/>
      <c r="H655" s="223"/>
      <c r="I655" s="223"/>
      <c r="J655" s="224"/>
      <c r="K655" s="225"/>
      <c r="L655" s="261"/>
      <c r="M655" s="242"/>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row>
    <row r="656" spans="1:42">
      <c r="A656" s="280"/>
      <c r="B656" s="65"/>
      <c r="C656" s="62"/>
      <c r="D656" s="223"/>
      <c r="E656" s="223"/>
      <c r="F656" s="223"/>
      <c r="G656" s="223"/>
      <c r="H656" s="223"/>
      <c r="I656" s="223"/>
      <c r="J656" s="224"/>
      <c r="K656" s="225"/>
      <c r="L656" s="261"/>
      <c r="M656" s="242"/>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row>
    <row r="657" spans="1:42">
      <c r="A657" s="280"/>
      <c r="B657" s="65"/>
      <c r="C657" s="62"/>
      <c r="D657" s="223"/>
      <c r="E657" s="223"/>
      <c r="F657" s="223"/>
      <c r="G657" s="223"/>
      <c r="H657" s="223"/>
      <c r="I657" s="223"/>
      <c r="J657" s="224"/>
      <c r="K657" s="225"/>
      <c r="L657" s="261"/>
      <c r="M657" s="242"/>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row>
    <row r="658" spans="1:42">
      <c r="A658" s="280"/>
      <c r="B658" s="65"/>
      <c r="C658" s="62"/>
      <c r="D658" s="223"/>
      <c r="E658" s="223"/>
      <c r="F658" s="223"/>
      <c r="G658" s="223"/>
      <c r="H658" s="223"/>
      <c r="I658" s="223"/>
      <c r="J658" s="224"/>
      <c r="K658" s="225"/>
      <c r="L658" s="261"/>
      <c r="M658" s="242"/>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row>
    <row r="659" spans="1:42">
      <c r="A659" s="280"/>
      <c r="B659" s="65"/>
      <c r="C659" s="62"/>
      <c r="D659" s="223"/>
      <c r="E659" s="223"/>
      <c r="F659" s="223"/>
      <c r="G659" s="223"/>
      <c r="H659" s="223"/>
      <c r="I659" s="223"/>
      <c r="J659" s="224"/>
      <c r="K659" s="225"/>
      <c r="L659" s="261"/>
      <c r="M659" s="242"/>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row>
    <row r="660" spans="1:42">
      <c r="A660" s="280"/>
      <c r="B660" s="65"/>
      <c r="C660" s="62"/>
      <c r="D660" s="223"/>
      <c r="E660" s="223"/>
      <c r="F660" s="223"/>
      <c r="G660" s="223"/>
      <c r="H660" s="223"/>
      <c r="I660" s="223"/>
      <c r="J660" s="224"/>
      <c r="K660" s="225"/>
      <c r="L660" s="261"/>
      <c r="M660" s="242"/>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row>
    <row r="661" spans="1:42">
      <c r="A661" s="280"/>
      <c r="B661" s="65"/>
      <c r="C661" s="62"/>
      <c r="D661" s="223"/>
      <c r="E661" s="223"/>
      <c r="F661" s="223"/>
      <c r="G661" s="223"/>
      <c r="H661" s="223"/>
      <c r="I661" s="223"/>
      <c r="J661" s="224"/>
      <c r="K661" s="225"/>
      <c r="L661" s="261"/>
      <c r="M661" s="242"/>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row>
    <row r="662" spans="1:42">
      <c r="A662" s="280"/>
      <c r="B662" s="65"/>
      <c r="C662" s="62"/>
      <c r="D662" s="223"/>
      <c r="E662" s="223"/>
      <c r="F662" s="223"/>
      <c r="G662" s="223"/>
      <c r="H662" s="223"/>
      <c r="I662" s="223"/>
      <c r="J662" s="224"/>
      <c r="K662" s="225"/>
      <c r="L662" s="261"/>
      <c r="M662" s="242"/>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row>
    <row r="663" spans="1:42">
      <c r="A663" s="280"/>
      <c r="B663" s="65"/>
      <c r="C663" s="62"/>
      <c r="D663" s="223"/>
      <c r="E663" s="223"/>
      <c r="F663" s="223"/>
      <c r="G663" s="223"/>
      <c r="H663" s="223"/>
      <c r="I663" s="223"/>
      <c r="J663" s="224"/>
      <c r="K663" s="225"/>
      <c r="L663" s="261"/>
      <c r="M663" s="242"/>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row>
    <row r="664" spans="1:42">
      <c r="A664" s="280"/>
      <c r="B664" s="65"/>
      <c r="C664" s="62"/>
      <c r="D664" s="223"/>
      <c r="E664" s="223"/>
      <c r="F664" s="223"/>
      <c r="G664" s="223"/>
      <c r="H664" s="223"/>
      <c r="I664" s="223"/>
      <c r="J664" s="224"/>
      <c r="K664" s="225"/>
      <c r="L664" s="261"/>
      <c r="M664" s="242"/>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row>
    <row r="665" spans="1:42">
      <c r="A665" s="280"/>
      <c r="B665" s="65"/>
      <c r="C665" s="62"/>
      <c r="D665" s="223"/>
      <c r="E665" s="223"/>
      <c r="F665" s="223"/>
      <c r="G665" s="223"/>
      <c r="H665" s="223"/>
      <c r="I665" s="223"/>
      <c r="J665" s="224"/>
      <c r="K665" s="225"/>
      <c r="L665" s="261"/>
      <c r="M665" s="242"/>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row>
    <row r="666" spans="1:42">
      <c r="A666" s="280"/>
      <c r="B666" s="65"/>
      <c r="C666" s="62"/>
      <c r="D666" s="223"/>
      <c r="E666" s="223"/>
      <c r="F666" s="223"/>
      <c r="G666" s="223"/>
      <c r="H666" s="223"/>
      <c r="I666" s="223"/>
      <c r="J666" s="224"/>
      <c r="K666" s="225"/>
      <c r="L666" s="261"/>
      <c r="M666" s="242"/>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row>
    <row r="667" spans="1:42">
      <c r="A667" s="280"/>
      <c r="B667" s="65"/>
      <c r="C667" s="62"/>
      <c r="D667" s="223"/>
      <c r="E667" s="223"/>
      <c r="F667" s="223"/>
      <c r="G667" s="223"/>
      <c r="H667" s="223"/>
      <c r="I667" s="223"/>
      <c r="J667" s="224"/>
      <c r="K667" s="225"/>
      <c r="L667" s="261"/>
      <c r="M667" s="242"/>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row>
    <row r="668" spans="1:42">
      <c r="A668" s="280"/>
      <c r="B668" s="65"/>
      <c r="C668" s="62"/>
      <c r="D668" s="223"/>
      <c r="E668" s="223"/>
      <c r="F668" s="223"/>
      <c r="G668" s="223"/>
      <c r="H668" s="223"/>
      <c r="I668" s="223"/>
      <c r="J668" s="224"/>
      <c r="K668" s="225"/>
      <c r="L668" s="261"/>
      <c r="M668" s="242"/>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row>
    <row r="669" spans="1:42">
      <c r="A669" s="280"/>
      <c r="B669" s="65"/>
      <c r="C669" s="62"/>
      <c r="D669" s="223"/>
      <c r="E669" s="223"/>
      <c r="F669" s="223"/>
      <c r="G669" s="223"/>
      <c r="H669" s="223"/>
      <c r="I669" s="223"/>
      <c r="J669" s="224"/>
      <c r="K669" s="225"/>
      <c r="L669" s="261"/>
      <c r="M669" s="242"/>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row>
    <row r="670" spans="1:42">
      <c r="A670" s="280"/>
      <c r="B670" s="65"/>
      <c r="C670" s="62"/>
      <c r="D670" s="223"/>
      <c r="E670" s="223"/>
      <c r="F670" s="223"/>
      <c r="G670" s="223"/>
      <c r="H670" s="223"/>
      <c r="I670" s="223"/>
      <c r="J670" s="224"/>
      <c r="K670" s="225"/>
      <c r="L670" s="261"/>
      <c r="M670" s="242"/>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row>
    <row r="671" spans="1:42">
      <c r="A671" s="280"/>
      <c r="B671" s="65"/>
      <c r="C671" s="62"/>
      <c r="D671" s="223"/>
      <c r="E671" s="223"/>
      <c r="F671" s="223"/>
      <c r="G671" s="223"/>
      <c r="H671" s="223"/>
      <c r="I671" s="223"/>
      <c r="J671" s="224"/>
      <c r="K671" s="225"/>
      <c r="L671" s="261"/>
      <c r="M671" s="242"/>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row>
    <row r="672" spans="1:42">
      <c r="A672" s="280"/>
      <c r="B672" s="65"/>
      <c r="C672" s="62"/>
      <c r="D672" s="223"/>
      <c r="E672" s="223"/>
      <c r="F672" s="223"/>
      <c r="G672" s="223"/>
      <c r="H672" s="223"/>
      <c r="I672" s="223"/>
      <c r="J672" s="224"/>
      <c r="K672" s="225"/>
      <c r="L672" s="261"/>
      <c r="M672" s="242"/>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row>
    <row r="673" spans="1:42">
      <c r="A673" s="280"/>
      <c r="B673" s="65"/>
      <c r="C673" s="62"/>
      <c r="D673" s="223"/>
      <c r="E673" s="223"/>
      <c r="F673" s="223"/>
      <c r="G673" s="223"/>
      <c r="H673" s="223"/>
      <c r="I673" s="223"/>
      <c r="J673" s="224"/>
      <c r="K673" s="225"/>
      <c r="L673" s="261"/>
      <c r="M673" s="242"/>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row>
    <row r="674" spans="1:42">
      <c r="A674" s="280"/>
      <c r="B674" s="65"/>
      <c r="C674" s="62"/>
      <c r="D674" s="223"/>
      <c r="E674" s="223"/>
      <c r="F674" s="223"/>
      <c r="G674" s="223"/>
      <c r="H674" s="223"/>
      <c r="I674" s="223"/>
      <c r="J674" s="224"/>
      <c r="K674" s="225"/>
      <c r="L674" s="261"/>
      <c r="M674" s="242"/>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row>
    <row r="675" spans="1:42">
      <c r="A675" s="280"/>
      <c r="B675" s="65"/>
      <c r="C675" s="62"/>
      <c r="D675" s="223"/>
      <c r="E675" s="223"/>
      <c r="F675" s="223"/>
      <c r="G675" s="223"/>
      <c r="H675" s="223"/>
      <c r="I675" s="223"/>
      <c r="J675" s="224"/>
      <c r="K675" s="225"/>
      <c r="L675" s="261"/>
      <c r="M675" s="242"/>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row>
    <row r="676" spans="1:42">
      <c r="A676" s="280"/>
      <c r="B676" s="65"/>
      <c r="C676" s="62"/>
      <c r="D676" s="223"/>
      <c r="E676" s="223"/>
      <c r="F676" s="223"/>
      <c r="G676" s="223"/>
      <c r="H676" s="223"/>
      <c r="I676" s="223"/>
      <c r="J676" s="224"/>
      <c r="K676" s="225"/>
      <c r="L676" s="261"/>
      <c r="M676" s="242"/>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row>
    <row r="677" spans="1:42">
      <c r="A677" s="280"/>
      <c r="B677" s="65"/>
      <c r="C677" s="62"/>
      <c r="D677" s="223"/>
      <c r="E677" s="223"/>
      <c r="F677" s="223"/>
      <c r="G677" s="223"/>
      <c r="H677" s="223"/>
      <c r="I677" s="223"/>
      <c r="J677" s="224"/>
      <c r="K677" s="225"/>
      <c r="L677" s="261"/>
      <c r="M677" s="242"/>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row>
    <row r="678" spans="1:42">
      <c r="A678" s="280"/>
      <c r="B678" s="65"/>
      <c r="C678" s="62"/>
      <c r="D678" s="223"/>
      <c r="E678" s="223"/>
      <c r="F678" s="223"/>
      <c r="G678" s="223"/>
      <c r="H678" s="223"/>
      <c r="I678" s="223"/>
      <c r="J678" s="224"/>
      <c r="K678" s="225"/>
      <c r="L678" s="261"/>
      <c r="M678" s="242"/>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row>
    <row r="679" spans="1:42">
      <c r="A679" s="280"/>
      <c r="B679" s="65"/>
      <c r="C679" s="62"/>
      <c r="D679" s="223"/>
      <c r="E679" s="223"/>
      <c r="F679" s="223"/>
      <c r="G679" s="223"/>
      <c r="H679" s="223"/>
      <c r="I679" s="223"/>
      <c r="J679" s="224"/>
      <c r="K679" s="225"/>
      <c r="L679" s="261"/>
      <c r="M679" s="242"/>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row>
    <row r="680" spans="1:42">
      <c r="A680" s="280"/>
      <c r="B680" s="65"/>
      <c r="C680" s="62"/>
      <c r="D680" s="223"/>
      <c r="E680" s="223"/>
      <c r="F680" s="223"/>
      <c r="G680" s="223"/>
      <c r="H680" s="223"/>
      <c r="I680" s="223"/>
      <c r="J680" s="224"/>
      <c r="K680" s="225"/>
      <c r="L680" s="261"/>
      <c r="M680" s="242"/>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row>
    <row r="681" spans="1:42">
      <c r="A681" s="280"/>
      <c r="B681" s="65"/>
      <c r="C681" s="62"/>
      <c r="D681" s="223"/>
      <c r="E681" s="223"/>
      <c r="F681" s="223"/>
      <c r="G681" s="223"/>
      <c r="H681" s="223"/>
      <c r="I681" s="223"/>
      <c r="J681" s="224"/>
      <c r="K681" s="225"/>
      <c r="L681" s="261"/>
      <c r="M681" s="242"/>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row>
    <row r="682" spans="1:42">
      <c r="A682" s="280"/>
      <c r="B682" s="65"/>
      <c r="C682" s="62"/>
      <c r="D682" s="223"/>
      <c r="E682" s="223"/>
      <c r="F682" s="223"/>
      <c r="G682" s="223"/>
      <c r="H682" s="223"/>
      <c r="I682" s="223"/>
      <c r="J682" s="224"/>
      <c r="K682" s="225"/>
      <c r="L682" s="261"/>
      <c r="M682" s="242"/>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row>
    <row r="683" spans="1:42">
      <c r="A683" s="280"/>
      <c r="B683" s="65"/>
      <c r="C683" s="62"/>
      <c r="D683" s="223"/>
      <c r="E683" s="223"/>
      <c r="F683" s="223"/>
      <c r="G683" s="223"/>
      <c r="H683" s="223"/>
      <c r="I683" s="223"/>
      <c r="J683" s="224"/>
      <c r="K683" s="225"/>
      <c r="L683" s="261"/>
      <c r="M683" s="242"/>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row>
    <row r="684" spans="1:42">
      <c r="A684" s="280"/>
      <c r="B684" s="65"/>
      <c r="C684" s="62"/>
      <c r="D684" s="223"/>
      <c r="E684" s="223"/>
      <c r="F684" s="223"/>
      <c r="G684" s="223"/>
      <c r="H684" s="223"/>
      <c r="I684" s="223"/>
      <c r="J684" s="224"/>
      <c r="K684" s="225"/>
      <c r="L684" s="261"/>
      <c r="M684" s="242"/>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row>
    <row r="685" spans="1:42">
      <c r="A685" s="280"/>
      <c r="B685" s="65"/>
      <c r="C685" s="62"/>
      <c r="D685" s="223"/>
      <c r="E685" s="223"/>
      <c r="F685" s="223"/>
      <c r="G685" s="223"/>
      <c r="H685" s="223"/>
      <c r="I685" s="223"/>
      <c r="J685" s="224"/>
      <c r="K685" s="225"/>
      <c r="L685" s="261"/>
      <c r="M685" s="242"/>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row>
    <row r="686" spans="1:42">
      <c r="A686" s="280"/>
      <c r="B686" s="65"/>
      <c r="C686" s="62"/>
      <c r="D686" s="223"/>
      <c r="E686" s="223"/>
      <c r="F686" s="223"/>
      <c r="G686" s="223"/>
      <c r="H686" s="223"/>
      <c r="I686" s="223"/>
      <c r="J686" s="224"/>
      <c r="K686" s="225"/>
      <c r="L686" s="261"/>
      <c r="M686" s="242"/>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row>
    <row r="687" spans="1:42">
      <c r="A687" s="280"/>
      <c r="B687" s="65"/>
      <c r="C687" s="62"/>
      <c r="D687" s="223"/>
      <c r="E687" s="223"/>
      <c r="F687" s="223"/>
      <c r="G687" s="223"/>
      <c r="H687" s="223"/>
      <c r="I687" s="223"/>
      <c r="J687" s="224"/>
      <c r="K687" s="225"/>
      <c r="L687" s="261"/>
      <c r="M687" s="242"/>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row>
    <row r="688" spans="1:42">
      <c r="A688" s="280"/>
      <c r="B688" s="65"/>
      <c r="C688" s="62"/>
      <c r="D688" s="223"/>
      <c r="E688" s="223"/>
      <c r="F688" s="223"/>
      <c r="G688" s="223"/>
      <c r="H688" s="223"/>
      <c r="I688" s="223"/>
      <c r="J688" s="224"/>
      <c r="K688" s="225"/>
      <c r="L688" s="261"/>
      <c r="M688" s="242"/>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row>
    <row r="689" spans="1:42">
      <c r="A689" s="280"/>
      <c r="B689" s="65"/>
      <c r="C689" s="62"/>
      <c r="D689" s="223"/>
      <c r="E689" s="223"/>
      <c r="F689" s="223"/>
      <c r="G689" s="223"/>
      <c r="H689" s="223"/>
      <c r="I689" s="223"/>
      <c r="J689" s="224"/>
      <c r="K689" s="225"/>
      <c r="L689" s="261"/>
      <c r="M689" s="242"/>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row>
    <row r="690" spans="1:42">
      <c r="A690" s="280"/>
      <c r="B690" s="65"/>
      <c r="C690" s="62"/>
      <c r="D690" s="223"/>
      <c r="E690" s="223"/>
      <c r="F690" s="223"/>
      <c r="G690" s="223"/>
      <c r="H690" s="223"/>
      <c r="I690" s="223"/>
      <c r="J690" s="224"/>
      <c r="K690" s="225"/>
      <c r="L690" s="261"/>
      <c r="M690" s="242"/>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row>
    <row r="691" spans="1:42">
      <c r="A691" s="280"/>
      <c r="B691" s="65"/>
      <c r="C691" s="62"/>
      <c r="D691" s="223"/>
      <c r="E691" s="223"/>
      <c r="F691" s="223"/>
      <c r="G691" s="223"/>
      <c r="H691" s="223"/>
      <c r="I691" s="223"/>
      <c r="J691" s="224"/>
      <c r="K691" s="225"/>
      <c r="L691" s="261"/>
      <c r="M691" s="242"/>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row>
    <row r="692" spans="1:42">
      <c r="A692" s="280"/>
      <c r="B692" s="65"/>
      <c r="C692" s="62"/>
      <c r="D692" s="223"/>
      <c r="E692" s="223"/>
      <c r="F692" s="223"/>
      <c r="G692" s="223"/>
      <c r="H692" s="223"/>
      <c r="I692" s="223"/>
      <c r="J692" s="224"/>
      <c r="K692" s="225"/>
      <c r="L692" s="261"/>
      <c r="M692" s="242"/>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row>
    <row r="693" spans="1:42">
      <c r="A693" s="280"/>
      <c r="B693" s="65"/>
      <c r="C693" s="62"/>
      <c r="D693" s="223"/>
      <c r="E693" s="223"/>
      <c r="F693" s="223"/>
      <c r="G693" s="223"/>
      <c r="H693" s="223"/>
      <c r="I693" s="223"/>
      <c r="J693" s="224"/>
      <c r="K693" s="225"/>
      <c r="L693" s="261"/>
      <c r="M693" s="242"/>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row>
    <row r="694" spans="1:42">
      <c r="A694" s="280"/>
      <c r="B694" s="65"/>
      <c r="C694" s="62"/>
      <c r="D694" s="223"/>
      <c r="E694" s="223"/>
      <c r="F694" s="223"/>
      <c r="G694" s="223"/>
      <c r="H694" s="223"/>
      <c r="I694" s="223"/>
      <c r="J694" s="224"/>
      <c r="K694" s="225"/>
      <c r="L694" s="261"/>
      <c r="M694" s="242"/>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row>
    <row r="695" spans="1:42">
      <c r="A695" s="280"/>
      <c r="B695" s="65"/>
      <c r="C695" s="62"/>
      <c r="D695" s="223"/>
      <c r="E695" s="223"/>
      <c r="F695" s="223"/>
      <c r="G695" s="223"/>
      <c r="H695" s="223"/>
      <c r="I695" s="223"/>
      <c r="J695" s="224"/>
      <c r="K695" s="225"/>
      <c r="L695" s="261"/>
      <c r="M695" s="242"/>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row>
    <row r="696" spans="1:42">
      <c r="A696" s="280"/>
      <c r="B696" s="65"/>
      <c r="C696" s="62"/>
      <c r="D696" s="223"/>
      <c r="E696" s="223"/>
      <c r="F696" s="223"/>
      <c r="G696" s="223"/>
      <c r="H696" s="223"/>
      <c r="I696" s="223"/>
      <c r="J696" s="224"/>
      <c r="K696" s="225"/>
      <c r="L696" s="261"/>
      <c r="M696" s="242"/>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row>
    <row r="697" spans="1:42">
      <c r="A697" s="280"/>
      <c r="B697" s="65"/>
      <c r="C697" s="62"/>
      <c r="D697" s="223"/>
      <c r="E697" s="223"/>
      <c r="F697" s="223"/>
      <c r="G697" s="223"/>
      <c r="H697" s="223"/>
      <c r="I697" s="223"/>
      <c r="J697" s="224"/>
      <c r="K697" s="225"/>
      <c r="L697" s="261"/>
      <c r="M697" s="242"/>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row>
    <row r="698" spans="1:42">
      <c r="A698" s="280"/>
      <c r="B698" s="65"/>
      <c r="C698" s="62"/>
      <c r="D698" s="223"/>
      <c r="E698" s="223"/>
      <c r="F698" s="223"/>
      <c r="G698" s="223"/>
      <c r="H698" s="223"/>
      <c r="I698" s="223"/>
      <c r="J698" s="224"/>
      <c r="K698" s="225"/>
      <c r="L698" s="261"/>
      <c r="M698" s="242"/>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row>
    <row r="699" spans="1:42">
      <c r="A699" s="280"/>
      <c r="B699" s="65"/>
      <c r="C699" s="62"/>
      <c r="D699" s="223"/>
      <c r="E699" s="223"/>
      <c r="F699" s="223"/>
      <c r="G699" s="223"/>
      <c r="H699" s="223"/>
      <c r="I699" s="223"/>
      <c r="J699" s="224"/>
      <c r="K699" s="225"/>
      <c r="L699" s="261"/>
      <c r="M699" s="242"/>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row>
    <row r="700" spans="1:42">
      <c r="A700" s="280"/>
      <c r="B700" s="65"/>
      <c r="C700" s="62"/>
      <c r="D700" s="223"/>
      <c r="E700" s="223"/>
      <c r="F700" s="223"/>
      <c r="G700" s="223"/>
      <c r="H700" s="223"/>
      <c r="I700" s="223"/>
      <c r="J700" s="224"/>
      <c r="K700" s="225"/>
      <c r="L700" s="261"/>
      <c r="M700" s="242"/>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row>
    <row r="701" spans="1:42">
      <c r="A701" s="280"/>
      <c r="B701" s="65"/>
      <c r="C701" s="62"/>
      <c r="D701" s="223"/>
      <c r="E701" s="223"/>
      <c r="F701" s="223"/>
      <c r="G701" s="223"/>
      <c r="H701" s="223"/>
      <c r="I701" s="223"/>
      <c r="J701" s="224"/>
      <c r="K701" s="225"/>
      <c r="L701" s="261"/>
      <c r="M701" s="242"/>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row>
    <row r="702" spans="1:42">
      <c r="A702" s="280"/>
      <c r="B702" s="65"/>
      <c r="C702" s="62"/>
      <c r="D702" s="223"/>
      <c r="E702" s="223"/>
      <c r="F702" s="223"/>
      <c r="G702" s="223"/>
      <c r="H702" s="223"/>
      <c r="I702" s="223"/>
      <c r="J702" s="224"/>
      <c r="K702" s="225"/>
      <c r="L702" s="261"/>
      <c r="M702" s="242"/>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row>
    <row r="703" spans="1:42">
      <c r="A703" s="280"/>
      <c r="B703" s="65"/>
      <c r="C703" s="62"/>
      <c r="D703" s="223"/>
      <c r="E703" s="223"/>
      <c r="F703" s="223"/>
      <c r="G703" s="223"/>
      <c r="H703" s="223"/>
      <c r="I703" s="223"/>
      <c r="J703" s="224"/>
      <c r="K703" s="225"/>
      <c r="L703" s="261"/>
      <c r="M703" s="242"/>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row>
    <row r="704" spans="1:42">
      <c r="A704" s="280"/>
      <c r="B704" s="65"/>
      <c r="C704" s="62"/>
      <c r="D704" s="223"/>
      <c r="E704" s="223"/>
      <c r="F704" s="223"/>
      <c r="G704" s="223"/>
      <c r="H704" s="223"/>
      <c r="I704" s="223"/>
      <c r="J704" s="224"/>
      <c r="K704" s="225"/>
      <c r="L704" s="261"/>
      <c r="M704" s="242"/>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row>
    <row r="705" spans="1:42">
      <c r="A705" s="280"/>
      <c r="B705" s="65"/>
      <c r="C705" s="62"/>
      <c r="D705" s="223"/>
      <c r="E705" s="223"/>
      <c r="F705" s="223"/>
      <c r="G705" s="223"/>
      <c r="H705" s="223"/>
      <c r="I705" s="223"/>
      <c r="J705" s="224"/>
      <c r="K705" s="225"/>
      <c r="L705" s="261"/>
      <c r="M705" s="242"/>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row>
    <row r="706" spans="1:42">
      <c r="A706" s="280"/>
      <c r="B706" s="65"/>
      <c r="C706" s="62"/>
      <c r="D706" s="223"/>
      <c r="E706" s="223"/>
      <c r="F706" s="223"/>
      <c r="G706" s="223"/>
      <c r="H706" s="223"/>
      <c r="I706" s="223"/>
      <c r="J706" s="224"/>
      <c r="K706" s="225"/>
      <c r="L706" s="261"/>
      <c r="M706" s="242"/>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row>
    <row r="707" spans="1:42">
      <c r="A707" s="280"/>
      <c r="B707" s="65"/>
      <c r="C707" s="62"/>
      <c r="D707" s="223"/>
      <c r="E707" s="223"/>
      <c r="F707" s="223"/>
      <c r="G707" s="223"/>
      <c r="H707" s="223"/>
      <c r="I707" s="223"/>
      <c r="J707" s="224"/>
      <c r="K707" s="225"/>
      <c r="L707" s="261"/>
      <c r="M707" s="242"/>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row>
    <row r="708" spans="1:42">
      <c r="A708" s="280"/>
      <c r="B708" s="65"/>
      <c r="C708" s="62"/>
      <c r="D708" s="223"/>
      <c r="E708" s="223"/>
      <c r="F708" s="223"/>
      <c r="G708" s="223"/>
      <c r="H708" s="223"/>
      <c r="I708" s="223"/>
      <c r="J708" s="224"/>
      <c r="K708" s="225"/>
      <c r="L708" s="261"/>
      <c r="M708" s="242"/>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row>
    <row r="709" spans="1:42">
      <c r="A709" s="280"/>
      <c r="B709" s="65"/>
      <c r="C709" s="62"/>
      <c r="D709" s="223"/>
      <c r="E709" s="223"/>
      <c r="F709" s="223"/>
      <c r="G709" s="223"/>
      <c r="H709" s="223"/>
      <c r="I709" s="223"/>
      <c r="J709" s="224"/>
      <c r="K709" s="225"/>
      <c r="L709" s="261"/>
      <c r="M709" s="242"/>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row>
    <row r="710" spans="1:42">
      <c r="A710" s="280"/>
      <c r="B710" s="65"/>
      <c r="C710" s="62"/>
      <c r="D710" s="223"/>
      <c r="E710" s="223"/>
      <c r="F710" s="223"/>
      <c r="G710" s="223"/>
      <c r="H710" s="223"/>
      <c r="I710" s="223"/>
      <c r="J710" s="224"/>
      <c r="K710" s="225"/>
      <c r="L710" s="261"/>
      <c r="M710" s="242"/>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row>
    <row r="711" spans="1:42">
      <c r="A711" s="280"/>
      <c r="B711" s="65"/>
      <c r="C711" s="62"/>
      <c r="D711" s="223"/>
      <c r="E711" s="223"/>
      <c r="F711" s="223"/>
      <c r="G711" s="223"/>
      <c r="H711" s="223"/>
      <c r="I711" s="223"/>
      <c r="J711" s="224"/>
      <c r="K711" s="225"/>
      <c r="L711" s="261"/>
      <c r="M711" s="242"/>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row>
    <row r="712" spans="1:42">
      <c r="A712" s="280"/>
      <c r="B712" s="65"/>
      <c r="C712" s="62"/>
      <c r="D712" s="223"/>
      <c r="E712" s="223"/>
      <c r="F712" s="223"/>
      <c r="G712" s="223"/>
      <c r="H712" s="223"/>
      <c r="I712" s="223"/>
      <c r="J712" s="224"/>
      <c r="K712" s="225"/>
      <c r="L712" s="261"/>
      <c r="M712" s="242"/>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row>
    <row r="713" spans="1:42">
      <c r="A713" s="280"/>
      <c r="B713" s="65"/>
      <c r="C713" s="62"/>
      <c r="D713" s="223"/>
      <c r="E713" s="223"/>
      <c r="F713" s="223"/>
      <c r="G713" s="223"/>
      <c r="H713" s="223"/>
      <c r="I713" s="223"/>
      <c r="J713" s="224"/>
      <c r="K713" s="225"/>
      <c r="L713" s="261"/>
      <c r="M713" s="242"/>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row>
    <row r="714" spans="1:42">
      <c r="A714" s="280"/>
      <c r="B714" s="65"/>
      <c r="C714" s="62"/>
      <c r="D714" s="223"/>
      <c r="E714" s="223"/>
      <c r="F714" s="223"/>
      <c r="G714" s="223"/>
      <c r="H714" s="223"/>
      <c r="I714" s="223"/>
      <c r="J714" s="224"/>
      <c r="K714" s="225"/>
      <c r="L714" s="261"/>
      <c r="M714" s="242"/>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row>
    <row r="715" spans="1:42">
      <c r="A715" s="280"/>
      <c r="B715" s="65"/>
      <c r="C715" s="62"/>
      <c r="D715" s="223"/>
      <c r="E715" s="223"/>
      <c r="F715" s="223"/>
      <c r="G715" s="223"/>
      <c r="H715" s="223"/>
      <c r="I715" s="223"/>
      <c r="J715" s="224"/>
      <c r="K715" s="225"/>
      <c r="L715" s="261"/>
      <c r="M715" s="242"/>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row>
    <row r="716" spans="1:42">
      <c r="A716" s="280"/>
      <c r="B716" s="65"/>
      <c r="C716" s="62"/>
      <c r="D716" s="223"/>
      <c r="E716" s="223"/>
      <c r="F716" s="223"/>
      <c r="G716" s="223"/>
      <c r="H716" s="223"/>
      <c r="I716" s="223"/>
      <c r="J716" s="224"/>
      <c r="K716" s="225"/>
      <c r="L716" s="261"/>
      <c r="M716" s="242"/>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row>
    <row r="717" spans="1:42">
      <c r="A717" s="280"/>
      <c r="B717" s="65"/>
      <c r="C717" s="62"/>
      <c r="D717" s="223"/>
      <c r="E717" s="223"/>
      <c r="F717" s="223"/>
      <c r="G717" s="223"/>
      <c r="H717" s="223"/>
      <c r="I717" s="223"/>
      <c r="J717" s="224"/>
      <c r="K717" s="225"/>
      <c r="L717" s="261"/>
      <c r="M717" s="242"/>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row>
    <row r="718" spans="1:42">
      <c r="A718" s="280"/>
      <c r="B718" s="65"/>
      <c r="C718" s="62"/>
      <c r="D718" s="223"/>
      <c r="E718" s="223"/>
      <c r="F718" s="223"/>
      <c r="G718" s="223"/>
      <c r="H718" s="223"/>
      <c r="I718" s="223"/>
      <c r="J718" s="224"/>
      <c r="K718" s="225"/>
      <c r="L718" s="261"/>
      <c r="M718" s="242"/>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row>
    <row r="719" spans="1:42">
      <c r="A719" s="280"/>
      <c r="B719" s="65"/>
      <c r="C719" s="62"/>
      <c r="D719" s="223"/>
      <c r="E719" s="223"/>
      <c r="F719" s="223"/>
      <c r="G719" s="223"/>
      <c r="H719" s="223"/>
      <c r="I719" s="223"/>
      <c r="J719" s="224"/>
      <c r="K719" s="225"/>
      <c r="L719" s="261"/>
      <c r="M719" s="242"/>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row>
    <row r="720" spans="1:42">
      <c r="A720" s="280"/>
      <c r="B720" s="65"/>
      <c r="C720" s="62"/>
      <c r="D720" s="223"/>
      <c r="E720" s="223"/>
      <c r="F720" s="223"/>
      <c r="G720" s="223"/>
      <c r="H720" s="223"/>
      <c r="I720" s="223"/>
      <c r="J720" s="224"/>
      <c r="K720" s="225"/>
      <c r="L720" s="261"/>
      <c r="M720" s="242"/>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row>
    <row r="721" spans="1:42">
      <c r="A721" s="280"/>
      <c r="B721" s="65"/>
      <c r="C721" s="62"/>
      <c r="D721" s="223"/>
      <c r="E721" s="223"/>
      <c r="F721" s="223"/>
      <c r="G721" s="223"/>
      <c r="H721" s="223"/>
      <c r="I721" s="223"/>
      <c r="J721" s="224"/>
      <c r="K721" s="225"/>
      <c r="L721" s="261"/>
      <c r="M721" s="242"/>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row>
    <row r="722" spans="1:42">
      <c r="A722" s="280"/>
      <c r="B722" s="65"/>
      <c r="C722" s="62"/>
      <c r="D722" s="223"/>
      <c r="E722" s="223"/>
      <c r="F722" s="223"/>
      <c r="G722" s="223"/>
      <c r="H722" s="223"/>
      <c r="I722" s="223"/>
      <c r="J722" s="224"/>
      <c r="K722" s="225"/>
      <c r="L722" s="261"/>
      <c r="M722" s="242"/>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row>
    <row r="723" spans="1:42">
      <c r="A723" s="280"/>
      <c r="B723" s="65"/>
      <c r="C723" s="62"/>
      <c r="D723" s="223"/>
      <c r="E723" s="223"/>
      <c r="F723" s="223"/>
      <c r="G723" s="223"/>
      <c r="H723" s="223"/>
      <c r="I723" s="223"/>
      <c r="J723" s="224"/>
      <c r="K723" s="225"/>
      <c r="L723" s="261"/>
      <c r="M723" s="242"/>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row>
    <row r="724" spans="1:42">
      <c r="A724" s="280"/>
      <c r="B724" s="65"/>
      <c r="C724" s="62"/>
      <c r="D724" s="223"/>
      <c r="E724" s="223"/>
      <c r="F724" s="223"/>
      <c r="G724" s="223"/>
      <c r="H724" s="223"/>
      <c r="I724" s="223"/>
      <c r="J724" s="224"/>
      <c r="K724" s="225"/>
      <c r="L724" s="261"/>
      <c r="M724" s="242"/>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row>
    <row r="725" spans="1:42">
      <c r="A725" s="280"/>
      <c r="B725" s="65"/>
      <c r="C725" s="62"/>
      <c r="D725" s="223"/>
      <c r="E725" s="223"/>
      <c r="F725" s="223"/>
      <c r="G725" s="223"/>
      <c r="H725" s="223"/>
      <c r="I725" s="223"/>
      <c r="J725" s="224"/>
      <c r="K725" s="225"/>
      <c r="L725" s="261"/>
      <c r="M725" s="242"/>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row>
    <row r="726" spans="1:42">
      <c r="A726" s="280"/>
      <c r="B726" s="65"/>
      <c r="C726" s="62"/>
      <c r="D726" s="223"/>
      <c r="E726" s="223"/>
      <c r="F726" s="223"/>
      <c r="G726" s="223"/>
      <c r="H726" s="223"/>
      <c r="I726" s="223"/>
      <c r="J726" s="224"/>
      <c r="K726" s="225"/>
      <c r="L726" s="261"/>
      <c r="M726" s="242"/>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row>
    <row r="727" spans="1:42">
      <c r="A727" s="280"/>
      <c r="B727" s="65"/>
      <c r="C727" s="62"/>
      <c r="D727" s="223"/>
      <c r="E727" s="223"/>
      <c r="F727" s="223"/>
      <c r="G727" s="223"/>
      <c r="H727" s="223"/>
      <c r="I727" s="223"/>
      <c r="J727" s="224"/>
      <c r="K727" s="225"/>
      <c r="L727" s="261"/>
      <c r="M727" s="242"/>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row>
    <row r="728" spans="1:42">
      <c r="A728" s="280"/>
      <c r="B728" s="65"/>
      <c r="C728" s="62"/>
      <c r="D728" s="223"/>
      <c r="E728" s="223"/>
      <c r="F728" s="223"/>
      <c r="G728" s="223"/>
      <c r="H728" s="223"/>
      <c r="I728" s="223"/>
      <c r="J728" s="224"/>
      <c r="K728" s="225"/>
      <c r="L728" s="261"/>
      <c r="M728" s="242"/>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row>
    <row r="729" spans="1:42">
      <c r="A729" s="280"/>
      <c r="B729" s="65"/>
      <c r="C729" s="62"/>
      <c r="D729" s="223"/>
      <c r="E729" s="223"/>
      <c r="F729" s="223"/>
      <c r="G729" s="223"/>
      <c r="H729" s="223"/>
      <c r="I729" s="223"/>
      <c r="J729" s="224"/>
      <c r="K729" s="225"/>
      <c r="L729" s="261"/>
      <c r="M729" s="242"/>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row>
    <row r="730" spans="1:42">
      <c r="A730" s="280"/>
      <c r="B730" s="65"/>
      <c r="C730" s="62"/>
      <c r="D730" s="223"/>
      <c r="E730" s="223"/>
      <c r="F730" s="223"/>
      <c r="G730" s="223"/>
      <c r="H730" s="223"/>
      <c r="I730" s="223"/>
      <c r="J730" s="224"/>
      <c r="K730" s="225"/>
      <c r="L730" s="261"/>
      <c r="M730" s="242"/>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row>
    <row r="731" spans="1:42">
      <c r="A731" s="280"/>
      <c r="B731" s="65"/>
      <c r="C731" s="62"/>
      <c r="D731" s="223"/>
      <c r="E731" s="223"/>
      <c r="F731" s="223"/>
      <c r="G731" s="223"/>
      <c r="H731" s="223"/>
      <c r="I731" s="223"/>
      <c r="J731" s="224"/>
      <c r="K731" s="225"/>
      <c r="L731" s="261"/>
      <c r="M731" s="242"/>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row>
    <row r="732" spans="1:42">
      <c r="A732" s="280"/>
      <c r="B732" s="65"/>
      <c r="C732" s="62"/>
      <c r="D732" s="223"/>
      <c r="E732" s="223"/>
      <c r="F732" s="223"/>
      <c r="G732" s="223"/>
      <c r="H732" s="223"/>
      <c r="I732" s="223"/>
      <c r="J732" s="224"/>
      <c r="K732" s="225"/>
      <c r="L732" s="261"/>
      <c r="M732" s="242"/>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row>
    <row r="733" spans="1:42">
      <c r="A733" s="280"/>
      <c r="B733" s="65"/>
      <c r="C733" s="62"/>
      <c r="D733" s="223"/>
      <c r="E733" s="223"/>
      <c r="F733" s="223"/>
      <c r="G733" s="223"/>
      <c r="H733" s="223"/>
      <c r="I733" s="223"/>
      <c r="J733" s="224"/>
      <c r="K733" s="225"/>
      <c r="L733" s="261"/>
      <c r="M733" s="242"/>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row>
    <row r="734" spans="1:42">
      <c r="A734" s="280"/>
      <c r="B734" s="65"/>
      <c r="C734" s="62"/>
      <c r="D734" s="223"/>
      <c r="E734" s="223"/>
      <c r="F734" s="223"/>
      <c r="G734" s="223"/>
      <c r="H734" s="223"/>
      <c r="I734" s="223"/>
      <c r="J734" s="224"/>
      <c r="K734" s="225"/>
      <c r="L734" s="261"/>
      <c r="M734" s="242"/>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row>
    <row r="735" spans="1:42">
      <c r="A735" s="280"/>
      <c r="B735" s="65"/>
      <c r="C735" s="62"/>
      <c r="D735" s="223"/>
      <c r="E735" s="223"/>
      <c r="F735" s="223"/>
      <c r="G735" s="223"/>
      <c r="H735" s="223"/>
      <c r="I735" s="223"/>
      <c r="J735" s="224"/>
      <c r="K735" s="225"/>
      <c r="L735" s="261"/>
      <c r="M735" s="242"/>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row>
    <row r="736" spans="1:42">
      <c r="A736" s="280"/>
      <c r="B736" s="65"/>
      <c r="C736" s="62"/>
      <c r="D736" s="223"/>
      <c r="E736" s="223"/>
      <c r="F736" s="223"/>
      <c r="G736" s="223"/>
      <c r="H736" s="223"/>
      <c r="I736" s="223"/>
      <c r="J736" s="224"/>
      <c r="K736" s="225"/>
      <c r="L736" s="261"/>
      <c r="M736" s="242"/>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row>
    <row r="737" spans="1:42">
      <c r="A737" s="280"/>
      <c r="B737" s="65"/>
      <c r="C737" s="62"/>
      <c r="D737" s="223"/>
      <c r="E737" s="223"/>
      <c r="F737" s="223"/>
      <c r="G737" s="223"/>
      <c r="H737" s="223"/>
      <c r="I737" s="223"/>
      <c r="J737" s="224"/>
      <c r="K737" s="225"/>
      <c r="L737" s="261"/>
      <c r="M737" s="242"/>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row>
    <row r="738" spans="1:42">
      <c r="A738" s="280"/>
      <c r="B738" s="65"/>
      <c r="C738" s="62"/>
      <c r="D738" s="223"/>
      <c r="E738" s="223"/>
      <c r="F738" s="223"/>
      <c r="G738" s="223"/>
      <c r="H738" s="223"/>
      <c r="I738" s="223"/>
      <c r="J738" s="224"/>
      <c r="K738" s="225"/>
      <c r="L738" s="261"/>
      <c r="M738" s="242"/>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row>
    <row r="739" spans="1:42">
      <c r="A739" s="280"/>
      <c r="B739" s="65"/>
      <c r="C739" s="62"/>
      <c r="D739" s="223"/>
      <c r="E739" s="223"/>
      <c r="F739" s="223"/>
      <c r="G739" s="223"/>
      <c r="H739" s="223"/>
      <c r="I739" s="223"/>
      <c r="J739" s="224"/>
      <c r="K739" s="225"/>
      <c r="L739" s="261"/>
      <c r="M739" s="242"/>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row>
    <row r="740" spans="1:42">
      <c r="A740" s="280"/>
      <c r="B740" s="65"/>
      <c r="C740" s="62"/>
      <c r="D740" s="223"/>
      <c r="E740" s="223"/>
      <c r="F740" s="223"/>
      <c r="G740" s="223"/>
      <c r="H740" s="223"/>
      <c r="I740" s="223"/>
      <c r="J740" s="224"/>
      <c r="K740" s="225"/>
      <c r="L740" s="261"/>
      <c r="M740" s="242"/>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row>
    <row r="741" spans="1:42">
      <c r="A741" s="280"/>
      <c r="B741" s="65"/>
      <c r="C741" s="62"/>
      <c r="D741" s="223"/>
      <c r="E741" s="223"/>
      <c r="F741" s="223"/>
      <c r="G741" s="223"/>
      <c r="H741" s="223"/>
      <c r="I741" s="223"/>
      <c r="J741" s="224"/>
      <c r="K741" s="225"/>
      <c r="L741" s="261"/>
      <c r="M741" s="242"/>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row>
    <row r="742" spans="1:42">
      <c r="A742" s="280"/>
      <c r="B742" s="65"/>
      <c r="C742" s="62"/>
      <c r="D742" s="223"/>
      <c r="E742" s="223"/>
      <c r="F742" s="223"/>
      <c r="G742" s="223"/>
      <c r="H742" s="223"/>
      <c r="I742" s="223"/>
      <c r="J742" s="224"/>
      <c r="K742" s="225"/>
      <c r="L742" s="261"/>
      <c r="M742" s="242"/>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row>
    <row r="743" spans="1:42">
      <c r="A743" s="280"/>
      <c r="B743" s="65"/>
      <c r="C743" s="62"/>
      <c r="D743" s="223"/>
      <c r="E743" s="223"/>
      <c r="F743" s="223"/>
      <c r="G743" s="223"/>
      <c r="H743" s="223"/>
      <c r="I743" s="223"/>
      <c r="J743" s="224"/>
      <c r="K743" s="225"/>
      <c r="L743" s="261"/>
      <c r="M743" s="242"/>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row>
    <row r="744" spans="1:42">
      <c r="A744" s="280"/>
      <c r="B744" s="65"/>
      <c r="C744" s="62"/>
      <c r="D744" s="223"/>
      <c r="E744" s="223"/>
      <c r="F744" s="223"/>
      <c r="G744" s="223"/>
      <c r="H744" s="223"/>
      <c r="I744" s="223"/>
      <c r="J744" s="224"/>
      <c r="K744" s="225"/>
      <c r="L744" s="261"/>
      <c r="M744" s="242"/>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row>
    <row r="745" spans="1:42">
      <c r="A745" s="280"/>
      <c r="B745" s="65"/>
      <c r="C745" s="62"/>
      <c r="D745" s="223"/>
      <c r="E745" s="223"/>
      <c r="F745" s="223"/>
      <c r="G745" s="223"/>
      <c r="H745" s="223"/>
      <c r="I745" s="223"/>
      <c r="J745" s="224"/>
      <c r="K745" s="225"/>
      <c r="L745" s="261"/>
      <c r="M745" s="242"/>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row>
    <row r="746" spans="1:42">
      <c r="A746" s="280"/>
      <c r="B746" s="65"/>
      <c r="C746" s="62"/>
      <c r="D746" s="223"/>
      <c r="E746" s="223"/>
      <c r="F746" s="223"/>
      <c r="G746" s="223"/>
      <c r="H746" s="223"/>
      <c r="I746" s="223"/>
      <c r="J746" s="224"/>
      <c r="K746" s="225"/>
      <c r="L746" s="261"/>
      <c r="M746" s="242"/>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row>
    <row r="747" spans="1:42">
      <c r="A747" s="280"/>
      <c r="B747" s="65"/>
      <c r="C747" s="62"/>
      <c r="D747" s="223"/>
      <c r="E747" s="223"/>
      <c r="F747" s="223"/>
      <c r="G747" s="223"/>
      <c r="H747" s="223"/>
      <c r="I747" s="223"/>
      <c r="J747" s="224"/>
      <c r="K747" s="225"/>
      <c r="L747" s="261"/>
      <c r="M747" s="242"/>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row>
    <row r="748" spans="1:42">
      <c r="A748" s="280"/>
      <c r="B748" s="65"/>
      <c r="C748" s="62"/>
      <c r="D748" s="223"/>
      <c r="E748" s="223"/>
      <c r="F748" s="223"/>
      <c r="G748" s="223"/>
      <c r="H748" s="223"/>
      <c r="I748" s="223"/>
      <c r="J748" s="224"/>
      <c r="K748" s="225"/>
      <c r="L748" s="261"/>
      <c r="M748" s="242"/>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row>
    <row r="749" spans="1:42">
      <c r="A749" s="280"/>
      <c r="B749" s="65"/>
      <c r="C749" s="62"/>
      <c r="D749" s="223"/>
      <c r="E749" s="223"/>
      <c r="F749" s="223"/>
      <c r="G749" s="223"/>
      <c r="H749" s="223"/>
      <c r="I749" s="223"/>
      <c r="J749" s="224"/>
      <c r="K749" s="225"/>
      <c r="L749" s="261"/>
      <c r="M749" s="242"/>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row>
    <row r="750" spans="1:42">
      <c r="A750" s="280"/>
      <c r="B750" s="65"/>
      <c r="C750" s="62"/>
      <c r="D750" s="223"/>
      <c r="E750" s="223"/>
      <c r="F750" s="223"/>
      <c r="G750" s="223"/>
      <c r="H750" s="223"/>
      <c r="I750" s="223"/>
      <c r="J750" s="224"/>
      <c r="K750" s="225"/>
      <c r="L750" s="261"/>
      <c r="M750" s="242"/>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row>
    <row r="751" spans="1:42">
      <c r="A751" s="280"/>
      <c r="B751" s="65"/>
      <c r="C751" s="62"/>
      <c r="D751" s="223"/>
      <c r="E751" s="223"/>
      <c r="F751" s="223"/>
      <c r="G751" s="223"/>
      <c r="H751" s="223"/>
      <c r="I751" s="223"/>
      <c r="J751" s="224"/>
      <c r="K751" s="225"/>
      <c r="L751" s="261"/>
      <c r="M751" s="242"/>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row>
    <row r="752" spans="1:42">
      <c r="A752" s="280"/>
      <c r="B752" s="65"/>
      <c r="C752" s="62"/>
      <c r="D752" s="223"/>
      <c r="E752" s="223"/>
      <c r="F752" s="223"/>
      <c r="G752" s="223"/>
      <c r="H752" s="223"/>
      <c r="I752" s="223"/>
      <c r="J752" s="224"/>
      <c r="K752" s="225"/>
      <c r="L752" s="261"/>
      <c r="M752" s="242"/>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row>
    <row r="753" spans="1:42">
      <c r="A753" s="280"/>
      <c r="B753" s="65"/>
      <c r="C753" s="62"/>
      <c r="D753" s="223"/>
      <c r="E753" s="223"/>
      <c r="F753" s="223"/>
      <c r="G753" s="223"/>
      <c r="H753" s="223"/>
      <c r="I753" s="223"/>
      <c r="J753" s="224"/>
      <c r="K753" s="225"/>
      <c r="L753" s="261"/>
      <c r="M753" s="242"/>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row>
    <row r="754" spans="1:42">
      <c r="A754" s="280"/>
      <c r="B754" s="65"/>
      <c r="C754" s="62"/>
      <c r="D754" s="223"/>
      <c r="E754" s="223"/>
      <c r="F754" s="223"/>
      <c r="G754" s="223"/>
      <c r="H754" s="223"/>
      <c r="I754" s="223"/>
      <c r="J754" s="224"/>
      <c r="K754" s="225"/>
      <c r="L754" s="261"/>
      <c r="M754" s="242"/>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row>
    <row r="755" spans="1:42">
      <c r="A755" s="280"/>
      <c r="B755" s="65"/>
      <c r="C755" s="62"/>
      <c r="D755" s="223"/>
      <c r="E755" s="223"/>
      <c r="F755" s="223"/>
      <c r="G755" s="223"/>
      <c r="H755" s="223"/>
      <c r="I755" s="223"/>
      <c r="J755" s="224"/>
      <c r="K755" s="225"/>
      <c r="L755" s="261"/>
      <c r="M755" s="242"/>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row>
    <row r="756" spans="1:42">
      <c r="A756" s="280"/>
      <c r="B756" s="65"/>
      <c r="C756" s="62"/>
      <c r="D756" s="223"/>
      <c r="E756" s="223"/>
      <c r="F756" s="223"/>
      <c r="G756" s="223"/>
      <c r="H756" s="223"/>
      <c r="I756" s="223"/>
      <c r="J756" s="224"/>
      <c r="K756" s="225"/>
      <c r="L756" s="261"/>
      <c r="M756" s="242"/>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row>
    <row r="757" spans="1:42">
      <c r="A757" s="280"/>
      <c r="B757" s="65"/>
      <c r="C757" s="62"/>
      <c r="D757" s="223"/>
      <c r="E757" s="223"/>
      <c r="F757" s="223"/>
      <c r="G757" s="223"/>
      <c r="H757" s="223"/>
      <c r="I757" s="223"/>
      <c r="J757" s="224"/>
      <c r="K757" s="225"/>
      <c r="L757" s="261"/>
      <c r="M757" s="242"/>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row>
    <row r="758" spans="1:42">
      <c r="A758" s="280"/>
      <c r="B758" s="65"/>
      <c r="C758" s="62"/>
      <c r="D758" s="223"/>
      <c r="E758" s="223"/>
      <c r="F758" s="223"/>
      <c r="G758" s="223"/>
      <c r="H758" s="223"/>
      <c r="I758" s="223"/>
      <c r="J758" s="224"/>
      <c r="K758" s="225"/>
      <c r="L758" s="261"/>
      <c r="M758" s="242"/>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row>
    <row r="759" spans="1:42">
      <c r="A759" s="280"/>
      <c r="B759" s="65"/>
      <c r="C759" s="62"/>
      <c r="D759" s="223"/>
      <c r="E759" s="223"/>
      <c r="F759" s="223"/>
      <c r="G759" s="223"/>
      <c r="H759" s="223"/>
      <c r="I759" s="223"/>
      <c r="J759" s="224"/>
      <c r="K759" s="225"/>
      <c r="L759" s="261"/>
      <c r="M759" s="242"/>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row>
    <row r="760" spans="1:42">
      <c r="A760" s="280"/>
      <c r="B760" s="65"/>
      <c r="C760" s="62"/>
      <c r="D760" s="223"/>
      <c r="E760" s="223"/>
      <c r="F760" s="223"/>
      <c r="G760" s="223"/>
      <c r="H760" s="223"/>
      <c r="I760" s="223"/>
      <c r="J760" s="224"/>
      <c r="K760" s="225"/>
      <c r="L760" s="261"/>
      <c r="M760" s="242"/>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row>
    <row r="761" spans="1:42">
      <c r="A761" s="280"/>
      <c r="B761" s="65"/>
      <c r="C761" s="62"/>
      <c r="D761" s="223"/>
      <c r="E761" s="223"/>
      <c r="F761" s="223"/>
      <c r="G761" s="223"/>
      <c r="H761" s="223"/>
      <c r="I761" s="223"/>
      <c r="J761" s="224"/>
      <c r="K761" s="225"/>
      <c r="L761" s="261"/>
      <c r="M761" s="242"/>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row>
    <row r="762" spans="1:42">
      <c r="A762" s="280"/>
      <c r="B762" s="65"/>
      <c r="C762" s="62"/>
      <c r="D762" s="223"/>
      <c r="E762" s="223"/>
      <c r="F762" s="223"/>
      <c r="G762" s="223"/>
      <c r="H762" s="223"/>
      <c r="I762" s="223"/>
      <c r="J762" s="224"/>
      <c r="K762" s="225"/>
      <c r="L762" s="261"/>
      <c r="M762" s="242"/>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row>
    <row r="763" spans="1:42">
      <c r="A763" s="280"/>
      <c r="B763" s="65"/>
      <c r="C763" s="62"/>
      <c r="D763" s="223"/>
      <c r="E763" s="223"/>
      <c r="F763" s="223"/>
      <c r="G763" s="223"/>
      <c r="H763" s="223"/>
      <c r="I763" s="223"/>
      <c r="J763" s="224"/>
      <c r="K763" s="225"/>
      <c r="L763" s="261"/>
      <c r="M763" s="242"/>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row>
    <row r="764" spans="1:42">
      <c r="A764" s="280"/>
      <c r="B764" s="65"/>
      <c r="C764" s="62"/>
      <c r="D764" s="223"/>
      <c r="E764" s="223"/>
      <c r="F764" s="223"/>
      <c r="G764" s="223"/>
      <c r="H764" s="223"/>
      <c r="I764" s="223"/>
      <c r="J764" s="224"/>
      <c r="K764" s="225"/>
      <c r="L764" s="261"/>
      <c r="M764" s="242"/>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row>
    <row r="765" spans="1:42">
      <c r="A765" s="280"/>
      <c r="B765" s="65"/>
      <c r="C765" s="62"/>
      <c r="D765" s="223"/>
      <c r="E765" s="223"/>
      <c r="F765" s="223"/>
      <c r="G765" s="223"/>
      <c r="H765" s="223"/>
      <c r="I765" s="223"/>
      <c r="J765" s="224"/>
      <c r="K765" s="225"/>
      <c r="L765" s="261"/>
      <c r="M765" s="242"/>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row>
    <row r="766" spans="1:42">
      <c r="A766" s="280"/>
      <c r="B766" s="65"/>
      <c r="C766" s="62"/>
      <c r="D766" s="223"/>
      <c r="E766" s="223"/>
      <c r="F766" s="223"/>
      <c r="G766" s="223"/>
      <c r="H766" s="223"/>
      <c r="I766" s="223"/>
      <c r="J766" s="224"/>
      <c r="K766" s="225"/>
      <c r="L766" s="261"/>
      <c r="M766" s="242"/>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row>
    <row r="767" spans="1:42">
      <c r="A767" s="280"/>
      <c r="B767" s="65"/>
      <c r="C767" s="62"/>
      <c r="D767" s="223"/>
      <c r="E767" s="223"/>
      <c r="F767" s="223"/>
      <c r="G767" s="223"/>
      <c r="H767" s="223"/>
      <c r="I767" s="223"/>
      <c r="J767" s="224"/>
      <c r="K767" s="225"/>
      <c r="L767" s="261"/>
      <c r="M767" s="242"/>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row>
    <row r="768" spans="1:42">
      <c r="A768" s="280"/>
      <c r="B768" s="65"/>
      <c r="C768" s="62"/>
      <c r="D768" s="223"/>
      <c r="E768" s="223"/>
      <c r="F768" s="223"/>
      <c r="G768" s="223"/>
      <c r="H768" s="223"/>
      <c r="I768" s="223"/>
      <c r="J768" s="224"/>
      <c r="K768" s="225"/>
      <c r="L768" s="261"/>
      <c r="M768" s="242"/>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row>
    <row r="769" spans="1:42">
      <c r="A769" s="280"/>
      <c r="B769" s="65"/>
      <c r="C769" s="62"/>
      <c r="D769" s="223"/>
      <c r="E769" s="223"/>
      <c r="F769" s="223"/>
      <c r="G769" s="223"/>
      <c r="H769" s="223"/>
      <c r="I769" s="223"/>
      <c r="J769" s="224"/>
      <c r="K769" s="225"/>
      <c r="L769" s="261"/>
      <c r="M769" s="242"/>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row>
    <row r="770" spans="1:42">
      <c r="A770" s="280"/>
      <c r="B770" s="65"/>
      <c r="C770" s="62"/>
      <c r="D770" s="223"/>
      <c r="E770" s="223"/>
      <c r="F770" s="223"/>
      <c r="G770" s="223"/>
      <c r="H770" s="223"/>
      <c r="I770" s="223"/>
      <c r="J770" s="224"/>
      <c r="K770" s="225"/>
      <c r="L770" s="261"/>
      <c r="M770" s="242"/>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row>
    <row r="771" spans="1:42">
      <c r="A771" s="280"/>
      <c r="B771" s="65"/>
      <c r="C771" s="62"/>
      <c r="D771" s="223"/>
      <c r="E771" s="223"/>
      <c r="F771" s="223"/>
      <c r="G771" s="223"/>
      <c r="H771" s="223"/>
      <c r="I771" s="223"/>
      <c r="J771" s="224"/>
      <c r="K771" s="225"/>
      <c r="L771" s="261"/>
      <c r="M771" s="242"/>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row>
    <row r="772" spans="1:42">
      <c r="A772" s="280"/>
      <c r="B772" s="65"/>
      <c r="C772" s="62"/>
      <c r="D772" s="223"/>
      <c r="E772" s="223"/>
      <c r="F772" s="223"/>
      <c r="G772" s="223"/>
      <c r="H772" s="223"/>
      <c r="I772" s="223"/>
      <c r="J772" s="224"/>
      <c r="K772" s="225"/>
      <c r="L772" s="261"/>
      <c r="M772" s="242"/>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row>
    <row r="773" spans="1:42">
      <c r="A773" s="280"/>
      <c r="B773" s="65"/>
      <c r="C773" s="62"/>
      <c r="D773" s="223"/>
      <c r="E773" s="223"/>
      <c r="F773" s="223"/>
      <c r="G773" s="223"/>
      <c r="H773" s="223"/>
      <c r="I773" s="223"/>
      <c r="J773" s="224"/>
      <c r="K773" s="225"/>
      <c r="L773" s="261"/>
      <c r="M773" s="242"/>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row>
    <row r="774" spans="1:42">
      <c r="A774" s="280"/>
      <c r="B774" s="65"/>
      <c r="C774" s="62"/>
      <c r="D774" s="223"/>
      <c r="E774" s="223"/>
      <c r="F774" s="223"/>
      <c r="G774" s="223"/>
      <c r="H774" s="223"/>
      <c r="I774" s="223"/>
      <c r="J774" s="224"/>
      <c r="K774" s="225"/>
      <c r="L774" s="261"/>
      <c r="M774" s="242"/>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row>
    <row r="775" spans="1:42">
      <c r="A775" s="280"/>
      <c r="B775" s="65"/>
      <c r="C775" s="62"/>
      <c r="D775" s="223"/>
      <c r="E775" s="223"/>
      <c r="F775" s="223"/>
      <c r="G775" s="223"/>
      <c r="H775" s="223"/>
      <c r="I775" s="223"/>
      <c r="J775" s="224"/>
      <c r="K775" s="225"/>
      <c r="L775" s="261"/>
      <c r="M775" s="242"/>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row>
    <row r="776" spans="1:42">
      <c r="A776" s="280"/>
      <c r="B776" s="65"/>
      <c r="C776" s="62"/>
      <c r="D776" s="223"/>
      <c r="E776" s="223"/>
      <c r="F776" s="223"/>
      <c r="G776" s="223"/>
      <c r="H776" s="223"/>
      <c r="I776" s="223"/>
      <c r="J776" s="224"/>
      <c r="K776" s="225"/>
      <c r="L776" s="261"/>
      <c r="M776" s="242"/>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row>
    <row r="777" spans="1:42">
      <c r="A777" s="280"/>
      <c r="B777" s="65"/>
      <c r="C777" s="62"/>
      <c r="D777" s="223"/>
      <c r="E777" s="223"/>
      <c r="F777" s="223"/>
      <c r="G777" s="223"/>
      <c r="H777" s="223"/>
      <c r="I777" s="223"/>
      <c r="J777" s="224"/>
      <c r="K777" s="225"/>
      <c r="L777" s="261"/>
      <c r="M777" s="242"/>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row>
    <row r="778" spans="1:42">
      <c r="A778" s="280"/>
      <c r="B778" s="65"/>
      <c r="C778" s="62"/>
      <c r="D778" s="223"/>
      <c r="E778" s="223"/>
      <c r="F778" s="223"/>
      <c r="G778" s="223"/>
      <c r="H778" s="223"/>
      <c r="I778" s="223"/>
      <c r="J778" s="224"/>
      <c r="K778" s="225"/>
      <c r="L778" s="261"/>
      <c r="M778" s="242"/>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c r="AK778" s="60"/>
      <c r="AL778" s="60"/>
      <c r="AM778" s="60"/>
      <c r="AN778" s="60"/>
      <c r="AO778" s="60"/>
      <c r="AP778" s="60"/>
    </row>
    <row r="779" spans="1:42">
      <c r="A779" s="280"/>
      <c r="B779" s="65"/>
      <c r="C779" s="62"/>
      <c r="D779" s="223"/>
      <c r="E779" s="223"/>
      <c r="F779" s="223"/>
      <c r="G779" s="223"/>
      <c r="H779" s="223"/>
      <c r="I779" s="223"/>
      <c r="J779" s="224"/>
      <c r="K779" s="225"/>
      <c r="L779" s="261"/>
      <c r="M779" s="242"/>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c r="AK779" s="60"/>
      <c r="AL779" s="60"/>
      <c r="AM779" s="60"/>
      <c r="AN779" s="60"/>
      <c r="AO779" s="60"/>
      <c r="AP779" s="60"/>
    </row>
    <row r="780" spans="1:42">
      <c r="A780" s="280"/>
      <c r="B780" s="65"/>
      <c r="C780" s="62"/>
      <c r="D780" s="223"/>
      <c r="E780" s="223"/>
      <c r="F780" s="223"/>
      <c r="G780" s="223"/>
      <c r="H780" s="223"/>
      <c r="I780" s="223"/>
      <c r="J780" s="224"/>
      <c r="K780" s="225"/>
      <c r="L780" s="261"/>
      <c r="M780" s="242"/>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c r="AK780" s="60"/>
      <c r="AL780" s="60"/>
      <c r="AM780" s="60"/>
      <c r="AN780" s="60"/>
      <c r="AO780" s="60"/>
      <c r="AP780" s="60"/>
    </row>
    <row r="781" spans="1:42">
      <c r="A781" s="280"/>
      <c r="B781" s="65"/>
      <c r="C781" s="62"/>
      <c r="D781" s="223"/>
      <c r="E781" s="223"/>
      <c r="F781" s="223"/>
      <c r="G781" s="223"/>
      <c r="H781" s="223"/>
      <c r="I781" s="223"/>
      <c r="J781" s="224"/>
      <c r="K781" s="225"/>
      <c r="L781" s="261"/>
      <c r="M781" s="242"/>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c r="AK781" s="60"/>
      <c r="AL781" s="60"/>
      <c r="AM781" s="60"/>
      <c r="AN781" s="60"/>
      <c r="AO781" s="60"/>
      <c r="AP781" s="60"/>
    </row>
    <row r="782" spans="1:42">
      <c r="A782" s="280"/>
      <c r="B782" s="65"/>
      <c r="C782" s="62"/>
      <c r="D782" s="223"/>
      <c r="E782" s="223"/>
      <c r="F782" s="223"/>
      <c r="G782" s="223"/>
      <c r="H782" s="223"/>
      <c r="I782" s="223"/>
      <c r="J782" s="224"/>
      <c r="K782" s="225"/>
      <c r="L782" s="261"/>
      <c r="M782" s="242"/>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c r="AK782" s="60"/>
      <c r="AL782" s="60"/>
      <c r="AM782" s="60"/>
      <c r="AN782" s="60"/>
      <c r="AO782" s="60"/>
      <c r="AP782" s="60"/>
    </row>
    <row r="783" spans="1:42">
      <c r="A783" s="280"/>
      <c r="B783" s="65"/>
      <c r="C783" s="62"/>
      <c r="D783" s="223"/>
      <c r="E783" s="223"/>
      <c r="F783" s="223"/>
      <c r="G783" s="223"/>
      <c r="H783" s="223"/>
      <c r="I783" s="223"/>
      <c r="J783" s="224"/>
      <c r="K783" s="225"/>
      <c r="L783" s="261"/>
      <c r="M783" s="242"/>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row>
    <row r="784" spans="1:42">
      <c r="A784" s="280"/>
      <c r="B784" s="65"/>
      <c r="C784" s="62"/>
      <c r="D784" s="223"/>
      <c r="E784" s="223"/>
      <c r="F784" s="223"/>
      <c r="G784" s="223"/>
      <c r="H784" s="223"/>
      <c r="I784" s="223"/>
      <c r="J784" s="224"/>
      <c r="K784" s="225"/>
      <c r="L784" s="261"/>
      <c r="M784" s="242"/>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c r="AK784" s="60"/>
      <c r="AL784" s="60"/>
      <c r="AM784" s="60"/>
      <c r="AN784" s="60"/>
      <c r="AO784" s="60"/>
      <c r="AP784" s="60"/>
    </row>
    <row r="785" spans="1:42">
      <c r="A785" s="280"/>
      <c r="B785" s="65"/>
      <c r="C785" s="62"/>
      <c r="D785" s="223"/>
      <c r="E785" s="223"/>
      <c r="F785" s="223"/>
      <c r="G785" s="223"/>
      <c r="H785" s="223"/>
      <c r="I785" s="223"/>
      <c r="J785" s="224"/>
      <c r="K785" s="225"/>
      <c r="L785" s="261"/>
      <c r="M785" s="242"/>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c r="AK785" s="60"/>
      <c r="AL785" s="60"/>
      <c r="AM785" s="60"/>
      <c r="AN785" s="60"/>
      <c r="AO785" s="60"/>
      <c r="AP785" s="60"/>
    </row>
    <row r="786" spans="1:42">
      <c r="A786" s="280"/>
      <c r="B786" s="65"/>
      <c r="C786" s="62"/>
      <c r="D786" s="223"/>
      <c r="E786" s="223"/>
      <c r="F786" s="223"/>
      <c r="G786" s="223"/>
      <c r="H786" s="223"/>
      <c r="I786" s="223"/>
      <c r="J786" s="224"/>
      <c r="K786" s="225"/>
      <c r="L786" s="261"/>
      <c r="M786" s="242"/>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c r="AK786" s="60"/>
      <c r="AL786" s="60"/>
      <c r="AM786" s="60"/>
      <c r="AN786" s="60"/>
      <c r="AO786" s="60"/>
      <c r="AP786" s="60"/>
    </row>
    <row r="787" spans="1:42">
      <c r="A787" s="280"/>
      <c r="B787" s="65"/>
      <c r="C787" s="62"/>
      <c r="D787" s="223"/>
      <c r="E787" s="223"/>
      <c r="F787" s="223"/>
      <c r="G787" s="223"/>
      <c r="H787" s="223"/>
      <c r="I787" s="223"/>
      <c r="J787" s="224"/>
      <c r="K787" s="225"/>
      <c r="L787" s="261"/>
      <c r="M787" s="242"/>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c r="AK787" s="60"/>
      <c r="AL787" s="60"/>
      <c r="AM787" s="60"/>
      <c r="AN787" s="60"/>
      <c r="AO787" s="60"/>
      <c r="AP787" s="60"/>
    </row>
    <row r="788" spans="1:42">
      <c r="A788" s="280"/>
      <c r="B788" s="65"/>
      <c r="C788" s="62"/>
      <c r="D788" s="223"/>
      <c r="E788" s="223"/>
      <c r="F788" s="223"/>
      <c r="G788" s="223"/>
      <c r="H788" s="223"/>
      <c r="I788" s="223"/>
      <c r="J788" s="224"/>
      <c r="K788" s="225"/>
      <c r="L788" s="261"/>
      <c r="M788" s="242"/>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c r="AK788" s="60"/>
      <c r="AL788" s="60"/>
      <c r="AM788" s="60"/>
      <c r="AN788" s="60"/>
      <c r="AO788" s="60"/>
      <c r="AP788" s="60"/>
    </row>
    <row r="789" spans="1:42">
      <c r="A789" s="280"/>
      <c r="B789" s="65"/>
      <c r="C789" s="62"/>
      <c r="D789" s="223"/>
      <c r="E789" s="223"/>
      <c r="F789" s="223"/>
      <c r="G789" s="223"/>
      <c r="H789" s="223"/>
      <c r="I789" s="223"/>
      <c r="J789" s="224"/>
      <c r="K789" s="225"/>
      <c r="L789" s="261"/>
      <c r="M789" s="242"/>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c r="AK789" s="60"/>
      <c r="AL789" s="60"/>
      <c r="AM789" s="60"/>
      <c r="AN789" s="60"/>
      <c r="AO789" s="60"/>
      <c r="AP789" s="60"/>
    </row>
    <row r="790" spans="1:42">
      <c r="A790" s="280"/>
      <c r="B790" s="65"/>
      <c r="C790" s="62"/>
      <c r="D790" s="223"/>
      <c r="E790" s="223"/>
      <c r="F790" s="223"/>
      <c r="G790" s="223"/>
      <c r="H790" s="223"/>
      <c r="I790" s="223"/>
      <c r="J790" s="224"/>
      <c r="K790" s="225"/>
      <c r="L790" s="261"/>
      <c r="M790" s="242"/>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c r="AK790" s="60"/>
      <c r="AL790" s="60"/>
      <c r="AM790" s="60"/>
      <c r="AN790" s="60"/>
      <c r="AO790" s="60"/>
      <c r="AP790" s="60"/>
    </row>
    <row r="791" spans="1:42">
      <c r="A791" s="280"/>
      <c r="B791" s="65"/>
      <c r="C791" s="62"/>
      <c r="D791" s="223"/>
      <c r="E791" s="223"/>
      <c r="F791" s="223"/>
      <c r="G791" s="223"/>
      <c r="H791" s="223"/>
      <c r="I791" s="223"/>
      <c r="J791" s="224"/>
      <c r="K791" s="225"/>
      <c r="L791" s="261"/>
      <c r="M791" s="242"/>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c r="AK791" s="60"/>
      <c r="AL791" s="60"/>
      <c r="AM791" s="60"/>
      <c r="AN791" s="60"/>
      <c r="AO791" s="60"/>
      <c r="AP791" s="60"/>
    </row>
    <row r="792" spans="1:42">
      <c r="A792" s="280"/>
      <c r="B792" s="65"/>
      <c r="C792" s="62"/>
      <c r="D792" s="223"/>
      <c r="E792" s="223"/>
      <c r="F792" s="223"/>
      <c r="G792" s="223"/>
      <c r="H792" s="223"/>
      <c r="I792" s="223"/>
      <c r="J792" s="224"/>
      <c r="K792" s="225"/>
      <c r="L792" s="261"/>
      <c r="M792" s="242"/>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c r="AK792" s="60"/>
      <c r="AL792" s="60"/>
      <c r="AM792" s="60"/>
      <c r="AN792" s="60"/>
      <c r="AO792" s="60"/>
      <c r="AP792" s="60"/>
    </row>
    <row r="793" spans="1:42">
      <c r="A793" s="280"/>
      <c r="B793" s="65"/>
      <c r="C793" s="62"/>
      <c r="D793" s="223"/>
      <c r="E793" s="223"/>
      <c r="F793" s="223"/>
      <c r="G793" s="223"/>
      <c r="H793" s="223"/>
      <c r="I793" s="223"/>
      <c r="J793" s="224"/>
      <c r="K793" s="225"/>
      <c r="L793" s="261"/>
      <c r="M793" s="242"/>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c r="AK793" s="60"/>
      <c r="AL793" s="60"/>
      <c r="AM793" s="60"/>
      <c r="AN793" s="60"/>
      <c r="AO793" s="60"/>
      <c r="AP793" s="60"/>
    </row>
    <row r="794" spans="1:42">
      <c r="A794" s="280"/>
      <c r="B794" s="65"/>
      <c r="C794" s="62"/>
      <c r="D794" s="223"/>
      <c r="E794" s="223"/>
      <c r="F794" s="223"/>
      <c r="G794" s="223"/>
      <c r="H794" s="223"/>
      <c r="I794" s="223"/>
      <c r="J794" s="224"/>
      <c r="K794" s="225"/>
      <c r="L794" s="261"/>
      <c r="M794" s="242"/>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c r="AK794" s="60"/>
      <c r="AL794" s="60"/>
      <c r="AM794" s="60"/>
      <c r="AN794" s="60"/>
      <c r="AO794" s="60"/>
      <c r="AP794" s="60"/>
    </row>
    <row r="795" spans="1:42">
      <c r="A795" s="280"/>
      <c r="B795" s="65"/>
      <c r="C795" s="62"/>
      <c r="D795" s="223"/>
      <c r="E795" s="223"/>
      <c r="F795" s="223"/>
      <c r="G795" s="223"/>
      <c r="H795" s="223"/>
      <c r="I795" s="223"/>
      <c r="J795" s="224"/>
      <c r="K795" s="225"/>
      <c r="L795" s="261"/>
      <c r="M795" s="242"/>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c r="AK795" s="60"/>
      <c r="AL795" s="60"/>
      <c r="AM795" s="60"/>
      <c r="AN795" s="60"/>
      <c r="AO795" s="60"/>
      <c r="AP795" s="60"/>
    </row>
    <row r="796" spans="1:42">
      <c r="A796" s="280"/>
      <c r="B796" s="65"/>
      <c r="C796" s="62"/>
      <c r="D796" s="223"/>
      <c r="E796" s="223"/>
      <c r="F796" s="223"/>
      <c r="G796" s="223"/>
      <c r="H796" s="223"/>
      <c r="I796" s="223"/>
      <c r="J796" s="224"/>
      <c r="K796" s="225"/>
      <c r="L796" s="261"/>
      <c r="M796" s="242"/>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c r="AK796" s="60"/>
      <c r="AL796" s="60"/>
      <c r="AM796" s="60"/>
      <c r="AN796" s="60"/>
      <c r="AO796" s="60"/>
      <c r="AP796" s="60"/>
    </row>
    <row r="797" spans="1:42">
      <c r="A797" s="280"/>
      <c r="B797" s="65"/>
      <c r="C797" s="62"/>
      <c r="D797" s="223"/>
      <c r="E797" s="223"/>
      <c r="F797" s="223"/>
      <c r="G797" s="223"/>
      <c r="H797" s="223"/>
      <c r="I797" s="223"/>
      <c r="J797" s="224"/>
      <c r="K797" s="225"/>
      <c r="L797" s="261"/>
      <c r="M797" s="242"/>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c r="AK797" s="60"/>
      <c r="AL797" s="60"/>
      <c r="AM797" s="60"/>
      <c r="AN797" s="60"/>
      <c r="AO797" s="60"/>
      <c r="AP797" s="60"/>
    </row>
    <row r="798" spans="1:42">
      <c r="A798" s="280"/>
      <c r="B798" s="65"/>
      <c r="C798" s="62"/>
      <c r="D798" s="223"/>
      <c r="E798" s="223"/>
      <c r="F798" s="223"/>
      <c r="G798" s="223"/>
      <c r="H798" s="223"/>
      <c r="I798" s="223"/>
      <c r="J798" s="224"/>
      <c r="K798" s="225"/>
      <c r="L798" s="261"/>
      <c r="M798" s="242"/>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c r="AK798" s="60"/>
      <c r="AL798" s="60"/>
      <c r="AM798" s="60"/>
      <c r="AN798" s="60"/>
      <c r="AO798" s="60"/>
      <c r="AP798" s="60"/>
    </row>
    <row r="799" spans="1:42">
      <c r="A799" s="280"/>
      <c r="B799" s="65"/>
      <c r="C799" s="62"/>
      <c r="D799" s="223"/>
      <c r="E799" s="223"/>
      <c r="F799" s="223"/>
      <c r="G799" s="223"/>
      <c r="H799" s="223"/>
      <c r="I799" s="223"/>
      <c r="J799" s="224"/>
      <c r="K799" s="225"/>
      <c r="L799" s="261"/>
      <c r="M799" s="242"/>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c r="AK799" s="60"/>
      <c r="AL799" s="60"/>
      <c r="AM799" s="60"/>
      <c r="AN799" s="60"/>
      <c r="AO799" s="60"/>
      <c r="AP799" s="60"/>
    </row>
    <row r="800" spans="1:42">
      <c r="A800" s="280"/>
      <c r="B800" s="65"/>
      <c r="C800" s="62"/>
      <c r="D800" s="223"/>
      <c r="E800" s="223"/>
      <c r="F800" s="223"/>
      <c r="G800" s="223"/>
      <c r="H800" s="223"/>
      <c r="I800" s="223"/>
      <c r="J800" s="224"/>
      <c r="K800" s="225"/>
      <c r="L800" s="261"/>
      <c r="M800" s="242"/>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c r="AK800" s="60"/>
      <c r="AL800" s="60"/>
      <c r="AM800" s="60"/>
      <c r="AN800" s="60"/>
      <c r="AO800" s="60"/>
      <c r="AP800" s="60"/>
    </row>
    <row r="801" spans="1:42">
      <c r="A801" s="280"/>
      <c r="B801" s="65"/>
      <c r="C801" s="62"/>
      <c r="D801" s="223"/>
      <c r="E801" s="223"/>
      <c r="F801" s="223"/>
      <c r="G801" s="223"/>
      <c r="H801" s="223"/>
      <c r="I801" s="223"/>
      <c r="J801" s="224"/>
      <c r="K801" s="225"/>
      <c r="L801" s="261"/>
      <c r="M801" s="242"/>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c r="AK801" s="60"/>
      <c r="AL801" s="60"/>
      <c r="AM801" s="60"/>
      <c r="AN801" s="60"/>
      <c r="AO801" s="60"/>
      <c r="AP801" s="60"/>
    </row>
    <row r="802" spans="1:42">
      <c r="A802" s="280"/>
      <c r="B802" s="65"/>
      <c r="C802" s="62"/>
      <c r="D802" s="223"/>
      <c r="E802" s="223"/>
      <c r="F802" s="223"/>
      <c r="G802" s="223"/>
      <c r="H802" s="223"/>
      <c r="I802" s="223"/>
      <c r="J802" s="224"/>
      <c r="K802" s="225"/>
      <c r="L802" s="261"/>
      <c r="M802" s="242"/>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c r="AK802" s="60"/>
      <c r="AL802" s="60"/>
      <c r="AM802" s="60"/>
      <c r="AN802" s="60"/>
      <c r="AO802" s="60"/>
      <c r="AP802" s="60"/>
    </row>
    <row r="803" spans="1:42">
      <c r="A803" s="280"/>
      <c r="B803" s="65"/>
      <c r="C803" s="62"/>
      <c r="D803" s="223"/>
      <c r="E803" s="223"/>
      <c r="F803" s="223"/>
      <c r="G803" s="223"/>
      <c r="H803" s="223"/>
      <c r="I803" s="223"/>
      <c r="J803" s="224"/>
      <c r="K803" s="225"/>
      <c r="L803" s="261"/>
      <c r="M803" s="242"/>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c r="AK803" s="60"/>
      <c r="AL803" s="60"/>
      <c r="AM803" s="60"/>
      <c r="AN803" s="60"/>
      <c r="AO803" s="60"/>
      <c r="AP803" s="60"/>
    </row>
    <row r="804" spans="1:42">
      <c r="A804" s="280"/>
      <c r="B804" s="65"/>
      <c r="C804" s="62"/>
      <c r="D804" s="223"/>
      <c r="E804" s="223"/>
      <c r="F804" s="223"/>
      <c r="G804" s="223"/>
      <c r="H804" s="223"/>
      <c r="I804" s="223"/>
      <c r="J804" s="224"/>
      <c r="K804" s="225"/>
      <c r="L804" s="261"/>
      <c r="M804" s="242"/>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c r="AK804" s="60"/>
      <c r="AL804" s="60"/>
      <c r="AM804" s="60"/>
      <c r="AN804" s="60"/>
      <c r="AO804" s="60"/>
      <c r="AP804" s="60"/>
    </row>
    <row r="805" spans="1:42">
      <c r="A805" s="280"/>
      <c r="B805" s="65"/>
      <c r="C805" s="62"/>
      <c r="D805" s="223"/>
      <c r="E805" s="223"/>
      <c r="F805" s="223"/>
      <c r="G805" s="223"/>
      <c r="H805" s="223"/>
      <c r="I805" s="223"/>
      <c r="J805" s="224"/>
      <c r="K805" s="225"/>
      <c r="L805" s="261"/>
      <c r="M805" s="242"/>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60"/>
      <c r="AM805" s="60"/>
      <c r="AN805" s="60"/>
      <c r="AO805" s="60"/>
      <c r="AP805" s="60"/>
    </row>
    <row r="806" spans="1:42">
      <c r="A806" s="280"/>
      <c r="B806" s="65"/>
      <c r="C806" s="62"/>
      <c r="D806" s="223"/>
      <c r="E806" s="223"/>
      <c r="F806" s="223"/>
      <c r="G806" s="223"/>
      <c r="H806" s="223"/>
      <c r="I806" s="223"/>
      <c r="J806" s="224"/>
      <c r="K806" s="225"/>
      <c r="L806" s="261"/>
      <c r="M806" s="242"/>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c r="AK806" s="60"/>
      <c r="AL806" s="60"/>
      <c r="AM806" s="60"/>
      <c r="AN806" s="60"/>
      <c r="AO806" s="60"/>
      <c r="AP806" s="60"/>
    </row>
    <row r="807" spans="1:42">
      <c r="A807" s="280"/>
      <c r="B807" s="65"/>
      <c r="C807" s="62"/>
      <c r="D807" s="223"/>
      <c r="E807" s="223"/>
      <c r="F807" s="223"/>
      <c r="G807" s="223"/>
      <c r="H807" s="223"/>
      <c r="I807" s="223"/>
      <c r="J807" s="224"/>
      <c r="K807" s="225"/>
      <c r="L807" s="261"/>
      <c r="M807" s="242"/>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c r="AK807" s="60"/>
      <c r="AL807" s="60"/>
      <c r="AM807" s="60"/>
      <c r="AN807" s="60"/>
      <c r="AO807" s="60"/>
      <c r="AP807" s="60"/>
    </row>
    <row r="808" spans="1:42">
      <c r="A808" s="280"/>
      <c r="B808" s="65"/>
      <c r="C808" s="62"/>
      <c r="D808" s="223"/>
      <c r="E808" s="223"/>
      <c r="F808" s="223"/>
      <c r="G808" s="223"/>
      <c r="H808" s="223"/>
      <c r="I808" s="223"/>
      <c r="J808" s="224"/>
      <c r="K808" s="225"/>
      <c r="L808" s="261"/>
      <c r="M808" s="242"/>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c r="AK808" s="60"/>
      <c r="AL808" s="60"/>
      <c r="AM808" s="60"/>
      <c r="AN808" s="60"/>
      <c r="AO808" s="60"/>
      <c r="AP808" s="60"/>
    </row>
    <row r="809" spans="1:42">
      <c r="A809" s="280"/>
      <c r="B809" s="65"/>
      <c r="C809" s="62"/>
      <c r="D809" s="223"/>
      <c r="E809" s="223"/>
      <c r="F809" s="223"/>
      <c r="G809" s="223"/>
      <c r="H809" s="223"/>
      <c r="I809" s="223"/>
      <c r="J809" s="224"/>
      <c r="K809" s="225"/>
      <c r="L809" s="261"/>
      <c r="M809" s="242"/>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c r="AK809" s="60"/>
      <c r="AL809" s="60"/>
      <c r="AM809" s="60"/>
      <c r="AN809" s="60"/>
      <c r="AO809" s="60"/>
      <c r="AP809" s="60"/>
    </row>
    <row r="810" spans="1:42">
      <c r="A810" s="280"/>
      <c r="B810" s="65"/>
      <c r="C810" s="62"/>
      <c r="D810" s="223"/>
      <c r="E810" s="223"/>
      <c r="F810" s="223"/>
      <c r="G810" s="223"/>
      <c r="H810" s="223"/>
      <c r="I810" s="223"/>
      <c r="J810" s="224"/>
      <c r="K810" s="225"/>
      <c r="L810" s="261"/>
      <c r="M810" s="242"/>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c r="AK810" s="60"/>
      <c r="AL810" s="60"/>
      <c r="AM810" s="60"/>
      <c r="AN810" s="60"/>
      <c r="AO810" s="60"/>
      <c r="AP810" s="60"/>
    </row>
    <row r="811" spans="1:42">
      <c r="A811" s="280"/>
      <c r="B811" s="65"/>
      <c r="C811" s="62"/>
      <c r="D811" s="223"/>
      <c r="E811" s="223"/>
      <c r="F811" s="223"/>
      <c r="G811" s="223"/>
      <c r="H811" s="223"/>
      <c r="I811" s="223"/>
      <c r="J811" s="224"/>
      <c r="K811" s="225"/>
      <c r="L811" s="261"/>
      <c r="M811" s="242"/>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c r="AK811" s="60"/>
      <c r="AL811" s="60"/>
      <c r="AM811" s="60"/>
      <c r="AN811" s="60"/>
      <c r="AO811" s="60"/>
      <c r="AP811" s="60"/>
    </row>
    <row r="812" spans="1:42">
      <c r="A812" s="280"/>
      <c r="B812" s="65"/>
      <c r="C812" s="62"/>
      <c r="D812" s="223"/>
      <c r="E812" s="223"/>
      <c r="F812" s="223"/>
      <c r="G812" s="223"/>
      <c r="H812" s="223"/>
      <c r="I812" s="223"/>
      <c r="J812" s="224"/>
      <c r="K812" s="225"/>
      <c r="L812" s="261"/>
      <c r="M812" s="242"/>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c r="AK812" s="60"/>
      <c r="AL812" s="60"/>
      <c r="AM812" s="60"/>
      <c r="AN812" s="60"/>
      <c r="AO812" s="60"/>
      <c r="AP812" s="60"/>
    </row>
    <row r="813" spans="1:42">
      <c r="A813" s="280"/>
      <c r="B813" s="65"/>
      <c r="C813" s="62"/>
      <c r="D813" s="223"/>
      <c r="E813" s="223"/>
      <c r="F813" s="223"/>
      <c r="G813" s="223"/>
      <c r="H813" s="223"/>
      <c r="I813" s="223"/>
      <c r="J813" s="224"/>
      <c r="K813" s="225"/>
      <c r="L813" s="261"/>
      <c r="M813" s="242"/>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c r="AK813" s="60"/>
      <c r="AL813" s="60"/>
      <c r="AM813" s="60"/>
      <c r="AN813" s="60"/>
      <c r="AO813" s="60"/>
      <c r="AP813" s="60"/>
    </row>
    <row r="814" spans="1:42">
      <c r="A814" s="280"/>
      <c r="B814" s="65"/>
      <c r="C814" s="62"/>
      <c r="D814" s="223"/>
      <c r="E814" s="223"/>
      <c r="F814" s="223"/>
      <c r="G814" s="223"/>
      <c r="H814" s="223"/>
      <c r="I814" s="223"/>
      <c r="J814" s="224"/>
      <c r="K814" s="225"/>
      <c r="L814" s="261"/>
      <c r="M814" s="242"/>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c r="AK814" s="60"/>
      <c r="AL814" s="60"/>
      <c r="AM814" s="60"/>
      <c r="AN814" s="60"/>
      <c r="AO814" s="60"/>
      <c r="AP814" s="60"/>
    </row>
    <row r="815" spans="1:42">
      <c r="A815" s="280"/>
      <c r="B815" s="65"/>
      <c r="C815" s="62"/>
      <c r="D815" s="223"/>
      <c r="E815" s="223"/>
      <c r="F815" s="223"/>
      <c r="G815" s="223"/>
      <c r="H815" s="223"/>
      <c r="I815" s="223"/>
      <c r="J815" s="224"/>
      <c r="K815" s="225"/>
      <c r="L815" s="261"/>
      <c r="M815" s="242"/>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c r="AK815" s="60"/>
      <c r="AL815" s="60"/>
      <c r="AM815" s="60"/>
      <c r="AN815" s="60"/>
      <c r="AO815" s="60"/>
      <c r="AP815" s="60"/>
    </row>
    <row r="816" spans="1:42">
      <c r="A816" s="280"/>
      <c r="B816" s="65"/>
      <c r="C816" s="62"/>
      <c r="D816" s="223"/>
      <c r="E816" s="223"/>
      <c r="F816" s="223"/>
      <c r="G816" s="223"/>
      <c r="H816" s="223"/>
      <c r="I816" s="223"/>
      <c r="J816" s="224"/>
      <c r="K816" s="225"/>
      <c r="L816" s="261"/>
      <c r="M816" s="242"/>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c r="AK816" s="60"/>
      <c r="AL816" s="60"/>
      <c r="AM816" s="60"/>
      <c r="AN816" s="60"/>
      <c r="AO816" s="60"/>
      <c r="AP816" s="60"/>
    </row>
    <row r="817" spans="1:42">
      <c r="A817" s="280"/>
      <c r="B817" s="65"/>
      <c r="C817" s="62"/>
      <c r="D817" s="223"/>
      <c r="E817" s="223"/>
      <c r="F817" s="223"/>
      <c r="G817" s="223"/>
      <c r="H817" s="223"/>
      <c r="I817" s="223"/>
      <c r="J817" s="224"/>
      <c r="K817" s="225"/>
      <c r="L817" s="261"/>
      <c r="M817" s="242"/>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c r="AK817" s="60"/>
      <c r="AL817" s="60"/>
      <c r="AM817" s="60"/>
      <c r="AN817" s="60"/>
      <c r="AO817" s="60"/>
      <c r="AP817" s="60"/>
    </row>
    <row r="818" spans="1:42">
      <c r="A818" s="280"/>
      <c r="B818" s="65"/>
      <c r="C818" s="62"/>
      <c r="D818" s="223"/>
      <c r="E818" s="223"/>
      <c r="F818" s="223"/>
      <c r="G818" s="223"/>
      <c r="H818" s="223"/>
      <c r="I818" s="223"/>
      <c r="J818" s="224"/>
      <c r="K818" s="225"/>
      <c r="L818" s="261"/>
      <c r="M818" s="242"/>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c r="AK818" s="60"/>
      <c r="AL818" s="60"/>
      <c r="AM818" s="60"/>
      <c r="AN818" s="60"/>
      <c r="AO818" s="60"/>
      <c r="AP818" s="60"/>
    </row>
    <row r="819" spans="1:42">
      <c r="A819" s="280"/>
      <c r="B819" s="65"/>
      <c r="C819" s="62"/>
      <c r="D819" s="223"/>
      <c r="E819" s="223"/>
      <c r="F819" s="223"/>
      <c r="G819" s="223"/>
      <c r="H819" s="223"/>
      <c r="I819" s="223"/>
      <c r="J819" s="224"/>
      <c r="K819" s="225"/>
      <c r="L819" s="261"/>
      <c r="M819" s="242"/>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c r="AK819" s="60"/>
      <c r="AL819" s="60"/>
      <c r="AM819" s="60"/>
      <c r="AN819" s="60"/>
      <c r="AO819" s="60"/>
      <c r="AP819" s="60"/>
    </row>
    <row r="820" spans="1:42">
      <c r="A820" s="280"/>
      <c r="B820" s="65"/>
      <c r="C820" s="62"/>
      <c r="D820" s="223"/>
      <c r="E820" s="223"/>
      <c r="F820" s="223"/>
      <c r="G820" s="223"/>
      <c r="H820" s="223"/>
      <c r="I820" s="223"/>
      <c r="J820" s="224"/>
      <c r="K820" s="225"/>
      <c r="L820" s="261"/>
      <c r="M820" s="242"/>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c r="AK820" s="60"/>
      <c r="AL820" s="60"/>
      <c r="AM820" s="60"/>
      <c r="AN820" s="60"/>
      <c r="AO820" s="60"/>
      <c r="AP820" s="60"/>
    </row>
    <row r="821" spans="1:42">
      <c r="A821" s="280"/>
      <c r="B821" s="65"/>
      <c r="C821" s="62"/>
      <c r="D821" s="223"/>
      <c r="E821" s="223"/>
      <c r="F821" s="223"/>
      <c r="G821" s="223"/>
      <c r="H821" s="223"/>
      <c r="I821" s="223"/>
      <c r="J821" s="224"/>
      <c r="K821" s="225"/>
      <c r="L821" s="261"/>
      <c r="M821" s="242"/>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c r="AK821" s="60"/>
      <c r="AL821" s="60"/>
      <c r="AM821" s="60"/>
      <c r="AN821" s="60"/>
      <c r="AO821" s="60"/>
      <c r="AP821" s="60"/>
    </row>
    <row r="822" spans="1:42">
      <c r="A822" s="280"/>
      <c r="B822" s="65"/>
      <c r="C822" s="62"/>
      <c r="D822" s="223"/>
      <c r="E822" s="223"/>
      <c r="F822" s="223"/>
      <c r="G822" s="223"/>
      <c r="H822" s="223"/>
      <c r="I822" s="223"/>
      <c r="J822" s="224"/>
      <c r="K822" s="225"/>
      <c r="L822" s="261"/>
      <c r="M822" s="242"/>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c r="AK822" s="60"/>
      <c r="AL822" s="60"/>
      <c r="AM822" s="60"/>
      <c r="AN822" s="60"/>
      <c r="AO822" s="60"/>
      <c r="AP822" s="60"/>
    </row>
    <row r="823" spans="1:42">
      <c r="A823" s="280"/>
      <c r="B823" s="65"/>
      <c r="C823" s="62"/>
      <c r="D823" s="223"/>
      <c r="E823" s="223"/>
      <c r="F823" s="223"/>
      <c r="G823" s="223"/>
      <c r="H823" s="223"/>
      <c r="I823" s="223"/>
      <c r="J823" s="224"/>
      <c r="K823" s="225"/>
      <c r="L823" s="261"/>
      <c r="M823" s="242"/>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c r="AK823" s="60"/>
      <c r="AL823" s="60"/>
      <c r="AM823" s="60"/>
      <c r="AN823" s="60"/>
      <c r="AO823" s="60"/>
      <c r="AP823" s="60"/>
    </row>
    <row r="824" spans="1:42">
      <c r="A824" s="280"/>
      <c r="B824" s="65"/>
      <c r="C824" s="62"/>
      <c r="D824" s="223"/>
      <c r="E824" s="223"/>
      <c r="F824" s="223"/>
      <c r="G824" s="223"/>
      <c r="H824" s="223"/>
      <c r="I824" s="223"/>
      <c r="J824" s="224"/>
      <c r="K824" s="225"/>
      <c r="L824" s="261"/>
      <c r="M824" s="242"/>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row>
    <row r="825" spans="1:42">
      <c r="A825" s="280"/>
      <c r="B825" s="65"/>
      <c r="C825" s="62"/>
      <c r="D825" s="223"/>
      <c r="E825" s="223"/>
      <c r="F825" s="223"/>
      <c r="G825" s="223"/>
      <c r="H825" s="223"/>
      <c r="I825" s="223"/>
      <c r="J825" s="224"/>
      <c r="K825" s="225"/>
      <c r="L825" s="261"/>
      <c r="M825" s="242"/>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c r="AK825" s="60"/>
      <c r="AL825" s="60"/>
      <c r="AM825" s="60"/>
      <c r="AN825" s="60"/>
      <c r="AO825" s="60"/>
      <c r="AP825" s="60"/>
    </row>
    <row r="826" spans="1:42">
      <c r="A826" s="280"/>
      <c r="B826" s="65"/>
      <c r="C826" s="62"/>
      <c r="D826" s="223"/>
      <c r="E826" s="223"/>
      <c r="F826" s="223"/>
      <c r="G826" s="223"/>
      <c r="H826" s="223"/>
      <c r="I826" s="223"/>
      <c r="J826" s="224"/>
      <c r="K826" s="225"/>
      <c r="L826" s="261"/>
      <c r="M826" s="242"/>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c r="AK826" s="60"/>
      <c r="AL826" s="60"/>
      <c r="AM826" s="60"/>
      <c r="AN826" s="60"/>
      <c r="AO826" s="60"/>
      <c r="AP826" s="60"/>
    </row>
    <row r="827" spans="1:42">
      <c r="A827" s="280"/>
      <c r="B827" s="65"/>
      <c r="C827" s="62"/>
      <c r="D827" s="223"/>
      <c r="E827" s="223"/>
      <c r="F827" s="223"/>
      <c r="G827" s="223"/>
      <c r="H827" s="223"/>
      <c r="I827" s="223"/>
      <c r="J827" s="224"/>
      <c r="K827" s="225"/>
      <c r="L827" s="261"/>
      <c r="M827" s="242"/>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c r="AK827" s="60"/>
      <c r="AL827" s="60"/>
      <c r="AM827" s="60"/>
      <c r="AN827" s="60"/>
      <c r="AO827" s="60"/>
      <c r="AP827" s="60"/>
    </row>
    <row r="828" spans="1:42">
      <c r="A828" s="280"/>
      <c r="B828" s="65"/>
      <c r="C828" s="62"/>
      <c r="D828" s="223"/>
      <c r="E828" s="223"/>
      <c r="F828" s="223"/>
      <c r="G828" s="223"/>
      <c r="H828" s="223"/>
      <c r="I828" s="223"/>
      <c r="J828" s="224"/>
      <c r="K828" s="225"/>
      <c r="L828" s="261"/>
      <c r="M828" s="242"/>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c r="AK828" s="60"/>
      <c r="AL828" s="60"/>
      <c r="AM828" s="60"/>
      <c r="AN828" s="60"/>
      <c r="AO828" s="60"/>
      <c r="AP828" s="60"/>
    </row>
    <row r="829" spans="1:42">
      <c r="A829" s="280"/>
      <c r="B829" s="65"/>
      <c r="C829" s="62"/>
      <c r="D829" s="223"/>
      <c r="E829" s="223"/>
      <c r="F829" s="223"/>
      <c r="G829" s="223"/>
      <c r="H829" s="223"/>
      <c r="I829" s="223"/>
      <c r="J829" s="224"/>
      <c r="K829" s="225"/>
      <c r="L829" s="261"/>
      <c r="M829" s="242"/>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c r="AK829" s="60"/>
      <c r="AL829" s="60"/>
      <c r="AM829" s="60"/>
      <c r="AN829" s="60"/>
      <c r="AO829" s="60"/>
      <c r="AP829" s="60"/>
    </row>
    <row r="830" spans="1:42">
      <c r="A830" s="280"/>
      <c r="B830" s="65"/>
      <c r="C830" s="62"/>
      <c r="D830" s="223"/>
      <c r="E830" s="223"/>
      <c r="F830" s="223"/>
      <c r="G830" s="223"/>
      <c r="H830" s="223"/>
      <c r="I830" s="223"/>
      <c r="J830" s="224"/>
      <c r="K830" s="225"/>
      <c r="L830" s="261"/>
      <c r="M830" s="242"/>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c r="AK830" s="60"/>
      <c r="AL830" s="60"/>
      <c r="AM830" s="60"/>
      <c r="AN830" s="60"/>
      <c r="AO830" s="60"/>
      <c r="AP830" s="60"/>
    </row>
    <row r="831" spans="1:42">
      <c r="A831" s="280"/>
      <c r="B831" s="65"/>
      <c r="C831" s="62"/>
      <c r="D831" s="223"/>
      <c r="E831" s="223"/>
      <c r="F831" s="223"/>
      <c r="G831" s="223"/>
      <c r="H831" s="223"/>
      <c r="I831" s="223"/>
      <c r="J831" s="224"/>
      <c r="K831" s="225"/>
      <c r="L831" s="261"/>
      <c r="M831" s="242"/>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c r="AK831" s="60"/>
      <c r="AL831" s="60"/>
      <c r="AM831" s="60"/>
      <c r="AN831" s="60"/>
      <c r="AO831" s="60"/>
      <c r="AP831" s="60"/>
    </row>
    <row r="832" spans="1:42">
      <c r="A832" s="280"/>
      <c r="B832" s="65"/>
      <c r="C832" s="62"/>
      <c r="D832" s="223"/>
      <c r="E832" s="223"/>
      <c r="F832" s="223"/>
      <c r="G832" s="223"/>
      <c r="H832" s="223"/>
      <c r="I832" s="223"/>
      <c r="J832" s="224"/>
      <c r="K832" s="225"/>
      <c r="L832" s="261"/>
      <c r="M832" s="242"/>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c r="AK832" s="60"/>
      <c r="AL832" s="60"/>
      <c r="AM832" s="60"/>
      <c r="AN832" s="60"/>
      <c r="AO832" s="60"/>
      <c r="AP832" s="60"/>
    </row>
    <row r="833" spans="1:42">
      <c r="A833" s="280"/>
      <c r="B833" s="65"/>
      <c r="C833" s="62"/>
      <c r="D833" s="223"/>
      <c r="E833" s="223"/>
      <c r="F833" s="223"/>
      <c r="G833" s="223"/>
      <c r="H833" s="223"/>
      <c r="I833" s="223"/>
      <c r="J833" s="224"/>
      <c r="K833" s="225"/>
      <c r="L833" s="261"/>
      <c r="M833" s="242"/>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0"/>
      <c r="AL833" s="60"/>
      <c r="AM833" s="60"/>
      <c r="AN833" s="60"/>
      <c r="AO833" s="60"/>
      <c r="AP833" s="60"/>
    </row>
    <row r="834" spans="1:42">
      <c r="A834" s="280"/>
      <c r="B834" s="65"/>
      <c r="C834" s="62"/>
      <c r="D834" s="223"/>
      <c r="E834" s="223"/>
      <c r="F834" s="223"/>
      <c r="G834" s="223"/>
      <c r="H834" s="223"/>
      <c r="I834" s="223"/>
      <c r="J834" s="224"/>
      <c r="K834" s="225"/>
      <c r="L834" s="261"/>
      <c r="M834" s="242"/>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0"/>
      <c r="AL834" s="60"/>
      <c r="AM834" s="60"/>
      <c r="AN834" s="60"/>
      <c r="AO834" s="60"/>
      <c r="AP834" s="60"/>
    </row>
    <row r="835" spans="1:42">
      <c r="A835" s="280"/>
      <c r="B835" s="65"/>
      <c r="C835" s="62"/>
      <c r="D835" s="223"/>
      <c r="E835" s="223"/>
      <c r="F835" s="223"/>
      <c r="G835" s="223"/>
      <c r="H835" s="223"/>
      <c r="I835" s="223"/>
      <c r="J835" s="224"/>
      <c r="K835" s="225"/>
      <c r="L835" s="261"/>
      <c r="M835" s="242"/>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0"/>
      <c r="AL835" s="60"/>
      <c r="AM835" s="60"/>
      <c r="AN835" s="60"/>
      <c r="AO835" s="60"/>
      <c r="AP835" s="60"/>
    </row>
    <row r="836" spans="1:42">
      <c r="A836" s="280"/>
      <c r="B836" s="65"/>
      <c r="C836" s="62"/>
      <c r="D836" s="223"/>
      <c r="E836" s="223"/>
      <c r="F836" s="223"/>
      <c r="G836" s="223"/>
      <c r="H836" s="223"/>
      <c r="I836" s="223"/>
      <c r="J836" s="224"/>
      <c r="K836" s="225"/>
      <c r="L836" s="261"/>
      <c r="M836" s="242"/>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0"/>
      <c r="AL836" s="60"/>
      <c r="AM836" s="60"/>
      <c r="AN836" s="60"/>
      <c r="AO836" s="60"/>
      <c r="AP836" s="60"/>
    </row>
    <row r="837" spans="1:42">
      <c r="A837" s="280"/>
      <c r="B837" s="65"/>
      <c r="C837" s="62"/>
      <c r="D837" s="223"/>
      <c r="E837" s="223"/>
      <c r="F837" s="223"/>
      <c r="G837" s="223"/>
      <c r="H837" s="223"/>
      <c r="I837" s="223"/>
      <c r="J837" s="224"/>
      <c r="K837" s="225"/>
      <c r="L837" s="261"/>
      <c r="M837" s="242"/>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0"/>
      <c r="AL837" s="60"/>
      <c r="AM837" s="60"/>
      <c r="AN837" s="60"/>
      <c r="AO837" s="60"/>
      <c r="AP837" s="60"/>
    </row>
    <row r="838" spans="1:42">
      <c r="A838" s="280"/>
      <c r="B838" s="65"/>
      <c r="C838" s="62"/>
      <c r="D838" s="223"/>
      <c r="E838" s="223"/>
      <c r="F838" s="223"/>
      <c r="G838" s="223"/>
      <c r="H838" s="223"/>
      <c r="I838" s="223"/>
      <c r="J838" s="224"/>
      <c r="K838" s="225"/>
      <c r="L838" s="261"/>
      <c r="M838" s="242"/>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0"/>
      <c r="AL838" s="60"/>
      <c r="AM838" s="60"/>
      <c r="AN838" s="60"/>
      <c r="AO838" s="60"/>
      <c r="AP838" s="60"/>
    </row>
    <row r="839" spans="1:42">
      <c r="A839" s="280"/>
      <c r="B839" s="65"/>
      <c r="C839" s="62"/>
      <c r="D839" s="223"/>
      <c r="E839" s="223"/>
      <c r="F839" s="223"/>
      <c r="G839" s="223"/>
      <c r="H839" s="223"/>
      <c r="I839" s="223"/>
      <c r="J839" s="224"/>
      <c r="K839" s="225"/>
      <c r="L839" s="261"/>
      <c r="M839" s="242"/>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0"/>
      <c r="AL839" s="60"/>
      <c r="AM839" s="60"/>
      <c r="AN839" s="60"/>
      <c r="AO839" s="60"/>
      <c r="AP839" s="60"/>
    </row>
    <row r="840" spans="1:42">
      <c r="A840" s="280"/>
      <c r="B840" s="65"/>
      <c r="C840" s="62"/>
      <c r="D840" s="223"/>
      <c r="E840" s="223"/>
      <c r="F840" s="223"/>
      <c r="G840" s="223"/>
      <c r="H840" s="223"/>
      <c r="I840" s="223"/>
      <c r="J840" s="224"/>
      <c r="K840" s="225"/>
      <c r="L840" s="261"/>
      <c r="M840" s="242"/>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0"/>
      <c r="AL840" s="60"/>
      <c r="AM840" s="60"/>
      <c r="AN840" s="60"/>
      <c r="AO840" s="60"/>
      <c r="AP840" s="60"/>
    </row>
    <row r="841" spans="1:42">
      <c r="A841" s="280"/>
      <c r="B841" s="65"/>
      <c r="C841" s="62"/>
      <c r="D841" s="223"/>
      <c r="E841" s="223"/>
      <c r="F841" s="223"/>
      <c r="G841" s="223"/>
      <c r="H841" s="223"/>
      <c r="I841" s="223"/>
      <c r="J841" s="224"/>
      <c r="K841" s="225"/>
      <c r="L841" s="261"/>
      <c r="M841" s="242"/>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0"/>
      <c r="AL841" s="60"/>
      <c r="AM841" s="60"/>
      <c r="AN841" s="60"/>
      <c r="AO841" s="60"/>
      <c r="AP841" s="60"/>
    </row>
    <row r="842" spans="1:42">
      <c r="A842" s="280"/>
      <c r="B842" s="65"/>
      <c r="C842" s="62"/>
      <c r="D842" s="223"/>
      <c r="E842" s="223"/>
      <c r="F842" s="223"/>
      <c r="G842" s="223"/>
      <c r="H842" s="223"/>
      <c r="I842" s="223"/>
      <c r="J842" s="224"/>
      <c r="K842" s="225"/>
      <c r="L842" s="261"/>
      <c r="M842" s="242"/>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0"/>
      <c r="AL842" s="60"/>
      <c r="AM842" s="60"/>
      <c r="AN842" s="60"/>
      <c r="AO842" s="60"/>
      <c r="AP842" s="60"/>
    </row>
    <row r="843" spans="1:42">
      <c r="A843" s="280"/>
      <c r="B843" s="65"/>
      <c r="C843" s="62"/>
      <c r="D843" s="223"/>
      <c r="E843" s="223"/>
      <c r="F843" s="223"/>
      <c r="G843" s="223"/>
      <c r="H843" s="223"/>
      <c r="I843" s="223"/>
      <c r="J843" s="224"/>
      <c r="K843" s="225"/>
      <c r="L843" s="261"/>
      <c r="M843" s="242"/>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0"/>
      <c r="AL843" s="60"/>
      <c r="AM843" s="60"/>
      <c r="AN843" s="60"/>
      <c r="AO843" s="60"/>
      <c r="AP843" s="60"/>
    </row>
    <row r="844" spans="1:42">
      <c r="A844" s="280"/>
      <c r="B844" s="65"/>
      <c r="C844" s="62"/>
      <c r="D844" s="223"/>
      <c r="E844" s="223"/>
      <c r="F844" s="223"/>
      <c r="G844" s="223"/>
      <c r="H844" s="223"/>
      <c r="I844" s="223"/>
      <c r="J844" s="224"/>
      <c r="K844" s="225"/>
      <c r="L844" s="261"/>
      <c r="M844" s="242"/>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0"/>
      <c r="AL844" s="60"/>
      <c r="AM844" s="60"/>
      <c r="AN844" s="60"/>
      <c r="AO844" s="60"/>
      <c r="AP844" s="60"/>
    </row>
    <row r="845" spans="1:42">
      <c r="A845" s="280"/>
      <c r="B845" s="65"/>
      <c r="C845" s="62"/>
      <c r="D845" s="223"/>
      <c r="E845" s="223"/>
      <c r="F845" s="223"/>
      <c r="G845" s="223"/>
      <c r="H845" s="223"/>
      <c r="I845" s="223"/>
      <c r="J845" s="224"/>
      <c r="K845" s="225"/>
      <c r="L845" s="261"/>
      <c r="M845" s="242"/>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0"/>
      <c r="AL845" s="60"/>
      <c r="AM845" s="60"/>
      <c r="AN845" s="60"/>
      <c r="AO845" s="60"/>
      <c r="AP845" s="60"/>
    </row>
    <row r="846" spans="1:42">
      <c r="A846" s="280"/>
      <c r="B846" s="65"/>
      <c r="C846" s="62"/>
      <c r="D846" s="223"/>
      <c r="E846" s="223"/>
      <c r="F846" s="223"/>
      <c r="G846" s="223"/>
      <c r="H846" s="223"/>
      <c r="I846" s="223"/>
      <c r="J846" s="224"/>
      <c r="K846" s="225"/>
      <c r="L846" s="261"/>
      <c r="M846" s="242"/>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0"/>
      <c r="AL846" s="60"/>
      <c r="AM846" s="60"/>
      <c r="AN846" s="60"/>
      <c r="AO846" s="60"/>
      <c r="AP846" s="60"/>
    </row>
    <row r="847" spans="1:42">
      <c r="A847" s="280"/>
      <c r="B847" s="65"/>
      <c r="C847" s="62"/>
      <c r="D847" s="223"/>
      <c r="E847" s="223"/>
      <c r="F847" s="223"/>
      <c r="G847" s="223"/>
      <c r="H847" s="223"/>
      <c r="I847" s="223"/>
      <c r="J847" s="224"/>
      <c r="K847" s="225"/>
      <c r="L847" s="261"/>
      <c r="M847" s="242"/>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0"/>
      <c r="AL847" s="60"/>
      <c r="AM847" s="60"/>
      <c r="AN847" s="60"/>
      <c r="AO847" s="60"/>
      <c r="AP847" s="60"/>
    </row>
    <row r="848" spans="1:42">
      <c r="A848" s="280"/>
      <c r="B848" s="65"/>
      <c r="C848" s="62"/>
      <c r="D848" s="223"/>
      <c r="E848" s="223"/>
      <c r="F848" s="223"/>
      <c r="G848" s="223"/>
      <c r="H848" s="223"/>
      <c r="I848" s="223"/>
      <c r="J848" s="224"/>
      <c r="K848" s="225"/>
      <c r="L848" s="261"/>
      <c r="M848" s="242"/>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0"/>
      <c r="AL848" s="60"/>
      <c r="AM848" s="60"/>
      <c r="AN848" s="60"/>
      <c r="AO848" s="60"/>
      <c r="AP848" s="60"/>
    </row>
    <row r="849" spans="1:42">
      <c r="A849" s="280"/>
      <c r="B849" s="65"/>
      <c r="C849" s="62"/>
      <c r="D849" s="223"/>
      <c r="E849" s="223"/>
      <c r="F849" s="223"/>
      <c r="G849" s="223"/>
      <c r="H849" s="223"/>
      <c r="I849" s="223"/>
      <c r="J849" s="224"/>
      <c r="K849" s="225"/>
      <c r="L849" s="261"/>
      <c r="M849" s="242"/>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0"/>
      <c r="AL849" s="60"/>
      <c r="AM849" s="60"/>
      <c r="AN849" s="60"/>
      <c r="AO849" s="60"/>
      <c r="AP849" s="60"/>
    </row>
    <row r="850" spans="1:42">
      <c r="A850" s="280"/>
      <c r="B850" s="65"/>
      <c r="C850" s="62"/>
      <c r="D850" s="223"/>
      <c r="E850" s="223"/>
      <c r="F850" s="223"/>
      <c r="G850" s="223"/>
      <c r="H850" s="223"/>
      <c r="I850" s="223"/>
      <c r="J850" s="224"/>
      <c r="K850" s="225"/>
      <c r="L850" s="261"/>
      <c r="M850" s="242"/>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0"/>
      <c r="AL850" s="60"/>
      <c r="AM850" s="60"/>
      <c r="AN850" s="60"/>
      <c r="AO850" s="60"/>
      <c r="AP850" s="60"/>
    </row>
    <row r="851" spans="1:42">
      <c r="A851" s="280"/>
      <c r="B851" s="65"/>
      <c r="C851" s="62"/>
      <c r="D851" s="223"/>
      <c r="E851" s="223"/>
      <c r="F851" s="223"/>
      <c r="G851" s="223"/>
      <c r="H851" s="223"/>
      <c r="I851" s="223"/>
      <c r="J851" s="224"/>
      <c r="K851" s="225"/>
      <c r="L851" s="261"/>
      <c r="M851" s="242"/>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0"/>
      <c r="AL851" s="60"/>
      <c r="AM851" s="60"/>
      <c r="AN851" s="60"/>
      <c r="AO851" s="60"/>
      <c r="AP851" s="60"/>
    </row>
    <row r="852" spans="1:42">
      <c r="A852" s="280"/>
      <c r="B852" s="65"/>
      <c r="C852" s="62"/>
      <c r="D852" s="223"/>
      <c r="E852" s="223"/>
      <c r="F852" s="223"/>
      <c r="G852" s="223"/>
      <c r="H852" s="223"/>
      <c r="I852" s="223"/>
      <c r="J852" s="224"/>
      <c r="K852" s="225"/>
      <c r="L852" s="261"/>
      <c r="M852" s="242"/>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0"/>
      <c r="AL852" s="60"/>
      <c r="AM852" s="60"/>
      <c r="AN852" s="60"/>
      <c r="AO852" s="60"/>
      <c r="AP852" s="60"/>
    </row>
    <row r="853" spans="1:42">
      <c r="A853" s="280"/>
      <c r="B853" s="65"/>
      <c r="C853" s="62"/>
      <c r="D853" s="223"/>
      <c r="E853" s="223"/>
      <c r="F853" s="223"/>
      <c r="G853" s="223"/>
      <c r="H853" s="223"/>
      <c r="I853" s="223"/>
      <c r="J853" s="224"/>
      <c r="K853" s="225"/>
      <c r="L853" s="261"/>
      <c r="M853" s="242"/>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0"/>
      <c r="AL853" s="60"/>
      <c r="AM853" s="60"/>
      <c r="AN853" s="60"/>
      <c r="AO853" s="60"/>
      <c r="AP853" s="60"/>
    </row>
    <row r="854" spans="1:42">
      <c r="A854" s="280"/>
      <c r="B854" s="65"/>
      <c r="C854" s="62"/>
      <c r="D854" s="223"/>
      <c r="E854" s="223"/>
      <c r="F854" s="223"/>
      <c r="G854" s="223"/>
      <c r="H854" s="223"/>
      <c r="I854" s="223"/>
      <c r="J854" s="224"/>
      <c r="K854" s="225"/>
      <c r="L854" s="261"/>
      <c r="M854" s="242"/>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0"/>
      <c r="AL854" s="60"/>
      <c r="AM854" s="60"/>
      <c r="AN854" s="60"/>
      <c r="AO854" s="60"/>
      <c r="AP854" s="60"/>
    </row>
    <row r="855" spans="1:42">
      <c r="A855" s="280"/>
      <c r="B855" s="65"/>
      <c r="C855" s="62"/>
      <c r="D855" s="223"/>
      <c r="E855" s="223"/>
      <c r="F855" s="223"/>
      <c r="G855" s="223"/>
      <c r="H855" s="223"/>
      <c r="I855" s="223"/>
      <c r="J855" s="224"/>
      <c r="K855" s="225"/>
      <c r="L855" s="261"/>
      <c r="M855" s="242"/>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0"/>
      <c r="AL855" s="60"/>
      <c r="AM855" s="60"/>
      <c r="AN855" s="60"/>
      <c r="AO855" s="60"/>
      <c r="AP855" s="60"/>
    </row>
    <row r="856" spans="1:42">
      <c r="A856" s="280"/>
      <c r="B856" s="65"/>
      <c r="C856" s="62"/>
      <c r="D856" s="223"/>
      <c r="E856" s="223"/>
      <c r="F856" s="223"/>
      <c r="G856" s="223"/>
      <c r="H856" s="223"/>
      <c r="I856" s="223"/>
      <c r="J856" s="224"/>
      <c r="K856" s="225"/>
      <c r="L856" s="261"/>
      <c r="M856" s="242"/>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0"/>
      <c r="AL856" s="60"/>
      <c r="AM856" s="60"/>
      <c r="AN856" s="60"/>
      <c r="AO856" s="60"/>
      <c r="AP856" s="60"/>
    </row>
    <row r="857" spans="1:42">
      <c r="A857" s="280"/>
      <c r="B857" s="65"/>
      <c r="C857" s="62"/>
      <c r="D857" s="223"/>
      <c r="E857" s="223"/>
      <c r="F857" s="223"/>
      <c r="G857" s="223"/>
      <c r="H857" s="223"/>
      <c r="I857" s="223"/>
      <c r="J857" s="224"/>
      <c r="K857" s="225"/>
      <c r="L857" s="261"/>
      <c r="M857" s="242"/>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0"/>
      <c r="AL857" s="60"/>
      <c r="AM857" s="60"/>
      <c r="AN857" s="60"/>
      <c r="AO857" s="60"/>
      <c r="AP857" s="60"/>
    </row>
    <row r="858" spans="1:42">
      <c r="A858" s="280"/>
      <c r="B858" s="65"/>
      <c r="C858" s="62"/>
      <c r="D858" s="223"/>
      <c r="E858" s="223"/>
      <c r="F858" s="223"/>
      <c r="G858" s="223"/>
      <c r="H858" s="223"/>
      <c r="I858" s="223"/>
      <c r="J858" s="224"/>
      <c r="K858" s="225"/>
      <c r="L858" s="261"/>
      <c r="M858" s="242"/>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row>
    <row r="859" spans="1:42">
      <c r="A859" s="280"/>
      <c r="B859" s="65"/>
      <c r="C859" s="62"/>
      <c r="D859" s="223"/>
      <c r="E859" s="223"/>
      <c r="F859" s="223"/>
      <c r="G859" s="223"/>
      <c r="H859" s="223"/>
      <c r="I859" s="223"/>
      <c r="J859" s="224"/>
      <c r="K859" s="225"/>
      <c r="L859" s="261"/>
      <c r="M859" s="242"/>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0"/>
      <c r="AL859" s="60"/>
      <c r="AM859" s="60"/>
      <c r="AN859" s="60"/>
      <c r="AO859" s="60"/>
      <c r="AP859" s="60"/>
    </row>
    <row r="860" spans="1:42">
      <c r="A860" s="280"/>
      <c r="B860" s="65"/>
      <c r="C860" s="62"/>
      <c r="D860" s="223"/>
      <c r="E860" s="223"/>
      <c r="F860" s="223"/>
      <c r="G860" s="223"/>
      <c r="H860" s="223"/>
      <c r="I860" s="223"/>
      <c r="J860" s="224"/>
      <c r="K860" s="225"/>
      <c r="L860" s="261"/>
      <c r="M860" s="242"/>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0"/>
      <c r="AL860" s="60"/>
      <c r="AM860" s="60"/>
      <c r="AN860" s="60"/>
      <c r="AO860" s="60"/>
      <c r="AP860" s="60"/>
    </row>
    <row r="861" spans="1:42">
      <c r="A861" s="280"/>
      <c r="B861" s="65"/>
      <c r="C861" s="62"/>
      <c r="D861" s="223"/>
      <c r="E861" s="223"/>
      <c r="F861" s="223"/>
      <c r="G861" s="223"/>
      <c r="H861" s="223"/>
      <c r="I861" s="223"/>
      <c r="J861" s="224"/>
      <c r="K861" s="225"/>
      <c r="L861" s="261"/>
      <c r="M861" s="242"/>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0"/>
      <c r="AL861" s="60"/>
      <c r="AM861" s="60"/>
      <c r="AN861" s="60"/>
      <c r="AO861" s="60"/>
      <c r="AP861" s="60"/>
    </row>
    <row r="862" spans="1:42">
      <c r="A862" s="280"/>
      <c r="B862" s="65"/>
      <c r="C862" s="62"/>
      <c r="D862" s="223"/>
      <c r="E862" s="223"/>
      <c r="F862" s="223"/>
      <c r="G862" s="223"/>
      <c r="H862" s="223"/>
      <c r="I862" s="223"/>
      <c r="J862" s="224"/>
      <c r="K862" s="225"/>
      <c r="L862" s="261"/>
      <c r="M862" s="242"/>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c r="AK862" s="60"/>
      <c r="AL862" s="60"/>
      <c r="AM862" s="60"/>
      <c r="AN862" s="60"/>
      <c r="AO862" s="60"/>
      <c r="AP862" s="60"/>
    </row>
    <row r="863" spans="1:42">
      <c r="A863" s="280"/>
      <c r="B863" s="65"/>
      <c r="C863" s="62"/>
      <c r="D863" s="223"/>
      <c r="E863" s="223"/>
      <c r="F863" s="223"/>
      <c r="G863" s="223"/>
      <c r="H863" s="223"/>
      <c r="I863" s="223"/>
      <c r="J863" s="224"/>
      <c r="K863" s="225"/>
      <c r="L863" s="261"/>
      <c r="M863" s="242"/>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c r="AK863" s="60"/>
      <c r="AL863" s="60"/>
      <c r="AM863" s="60"/>
      <c r="AN863" s="60"/>
      <c r="AO863" s="60"/>
      <c r="AP863" s="60"/>
    </row>
    <row r="864" spans="1:42">
      <c r="A864" s="280"/>
      <c r="B864" s="65"/>
      <c r="C864" s="62"/>
      <c r="D864" s="223"/>
      <c r="E864" s="223"/>
      <c r="F864" s="223"/>
      <c r="G864" s="223"/>
      <c r="H864" s="223"/>
      <c r="I864" s="223"/>
      <c r="J864" s="224"/>
      <c r="K864" s="225"/>
      <c r="L864" s="261"/>
      <c r="M864" s="242"/>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c r="AK864" s="60"/>
      <c r="AL864" s="60"/>
      <c r="AM864" s="60"/>
      <c r="AN864" s="60"/>
      <c r="AO864" s="60"/>
      <c r="AP864" s="60"/>
    </row>
    <row r="865" spans="1:42">
      <c r="A865" s="280"/>
      <c r="B865" s="65"/>
      <c r="C865" s="62"/>
      <c r="D865" s="223"/>
      <c r="E865" s="223"/>
      <c r="F865" s="223"/>
      <c r="G865" s="223"/>
      <c r="H865" s="223"/>
      <c r="I865" s="223"/>
      <c r="J865" s="224"/>
      <c r="K865" s="225"/>
      <c r="L865" s="261"/>
      <c r="M865" s="242"/>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row>
    <row r="866" spans="1:42">
      <c r="A866" s="280"/>
      <c r="B866" s="65"/>
      <c r="C866" s="62"/>
      <c r="D866" s="223"/>
      <c r="E866" s="223"/>
      <c r="F866" s="223"/>
      <c r="G866" s="223"/>
      <c r="H866" s="223"/>
      <c r="I866" s="223"/>
      <c r="J866" s="224"/>
      <c r="K866" s="225"/>
      <c r="L866" s="261"/>
      <c r="M866" s="242"/>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c r="AK866" s="60"/>
      <c r="AL866" s="60"/>
      <c r="AM866" s="60"/>
      <c r="AN866" s="60"/>
      <c r="AO866" s="60"/>
      <c r="AP866" s="60"/>
    </row>
    <row r="867" spans="1:42">
      <c r="A867" s="280"/>
      <c r="B867" s="65"/>
      <c r="C867" s="62"/>
      <c r="D867" s="223"/>
      <c r="E867" s="223"/>
      <c r="F867" s="223"/>
      <c r="G867" s="223"/>
      <c r="H867" s="223"/>
      <c r="I867" s="223"/>
      <c r="J867" s="224"/>
      <c r="K867" s="225"/>
      <c r="L867" s="261"/>
      <c r="M867" s="242"/>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c r="AK867" s="60"/>
      <c r="AL867" s="60"/>
      <c r="AM867" s="60"/>
      <c r="AN867" s="60"/>
      <c r="AO867" s="60"/>
      <c r="AP867" s="60"/>
    </row>
    <row r="868" spans="1:42">
      <c r="A868" s="280"/>
      <c r="B868" s="65"/>
      <c r="C868" s="62"/>
      <c r="D868" s="223"/>
      <c r="E868" s="223"/>
      <c r="F868" s="223"/>
      <c r="G868" s="223"/>
      <c r="H868" s="223"/>
      <c r="I868" s="223"/>
      <c r="J868" s="224"/>
      <c r="K868" s="225"/>
      <c r="L868" s="261"/>
      <c r="M868" s="242"/>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c r="AK868" s="60"/>
      <c r="AL868" s="60"/>
      <c r="AM868" s="60"/>
      <c r="AN868" s="60"/>
      <c r="AO868" s="60"/>
      <c r="AP868" s="60"/>
    </row>
    <row r="869" spans="1:42">
      <c r="A869" s="280"/>
      <c r="B869" s="65"/>
      <c r="C869" s="62"/>
      <c r="D869" s="223"/>
      <c r="E869" s="223"/>
      <c r="F869" s="223"/>
      <c r="G869" s="223"/>
      <c r="H869" s="223"/>
      <c r="I869" s="223"/>
      <c r="J869" s="224"/>
      <c r="K869" s="225"/>
      <c r="L869" s="261"/>
      <c r="M869" s="242"/>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c r="AK869" s="60"/>
      <c r="AL869" s="60"/>
      <c r="AM869" s="60"/>
      <c r="AN869" s="60"/>
      <c r="AO869" s="60"/>
      <c r="AP869" s="60"/>
    </row>
    <row r="870" spans="1:42">
      <c r="A870" s="280"/>
      <c r="B870" s="65"/>
      <c r="C870" s="62"/>
      <c r="D870" s="223"/>
      <c r="E870" s="223"/>
      <c r="F870" s="223"/>
      <c r="G870" s="223"/>
      <c r="H870" s="223"/>
      <c r="I870" s="223"/>
      <c r="J870" s="224"/>
      <c r="K870" s="225"/>
      <c r="L870" s="261"/>
      <c r="M870" s="242"/>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c r="AK870" s="60"/>
      <c r="AL870" s="60"/>
      <c r="AM870" s="60"/>
      <c r="AN870" s="60"/>
      <c r="AO870" s="60"/>
      <c r="AP870" s="60"/>
    </row>
    <row r="871" spans="1:42">
      <c r="A871" s="280"/>
      <c r="B871" s="65"/>
      <c r="C871" s="62"/>
      <c r="D871" s="223"/>
      <c r="E871" s="223"/>
      <c r="F871" s="223"/>
      <c r="G871" s="223"/>
      <c r="H871" s="223"/>
      <c r="I871" s="223"/>
      <c r="J871" s="224"/>
      <c r="K871" s="225"/>
      <c r="L871" s="261"/>
      <c r="M871" s="242"/>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c r="AK871" s="60"/>
      <c r="AL871" s="60"/>
      <c r="AM871" s="60"/>
      <c r="AN871" s="60"/>
      <c r="AO871" s="60"/>
      <c r="AP871" s="60"/>
    </row>
    <row r="872" spans="1:42">
      <c r="A872" s="280"/>
      <c r="B872" s="65"/>
      <c r="C872" s="62"/>
      <c r="D872" s="223"/>
      <c r="E872" s="223"/>
      <c r="F872" s="223"/>
      <c r="G872" s="223"/>
      <c r="H872" s="223"/>
      <c r="I872" s="223"/>
      <c r="J872" s="224"/>
      <c r="K872" s="225"/>
      <c r="L872" s="261"/>
      <c r="M872" s="242"/>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c r="AK872" s="60"/>
      <c r="AL872" s="60"/>
      <c r="AM872" s="60"/>
      <c r="AN872" s="60"/>
      <c r="AO872" s="60"/>
      <c r="AP872" s="60"/>
    </row>
    <row r="873" spans="1:42">
      <c r="A873" s="280"/>
      <c r="B873" s="65"/>
      <c r="C873" s="62"/>
      <c r="D873" s="223"/>
      <c r="E873" s="223"/>
      <c r="F873" s="223"/>
      <c r="G873" s="223"/>
      <c r="H873" s="223"/>
      <c r="I873" s="223"/>
      <c r="J873" s="224"/>
      <c r="K873" s="225"/>
      <c r="L873" s="261"/>
      <c r="M873" s="242"/>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c r="AK873" s="60"/>
      <c r="AL873" s="60"/>
      <c r="AM873" s="60"/>
      <c r="AN873" s="60"/>
      <c r="AO873" s="60"/>
      <c r="AP873" s="60"/>
    </row>
    <row r="874" spans="1:42">
      <c r="A874" s="280"/>
      <c r="B874" s="65"/>
      <c r="C874" s="62"/>
      <c r="D874" s="223"/>
      <c r="E874" s="223"/>
      <c r="F874" s="223"/>
      <c r="G874" s="223"/>
      <c r="H874" s="223"/>
      <c r="I874" s="223"/>
      <c r="J874" s="224"/>
      <c r="K874" s="225"/>
      <c r="L874" s="261"/>
      <c r="M874" s="242"/>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c r="AK874" s="60"/>
      <c r="AL874" s="60"/>
      <c r="AM874" s="60"/>
      <c r="AN874" s="60"/>
      <c r="AO874" s="60"/>
      <c r="AP874" s="60"/>
    </row>
    <row r="875" spans="1:42">
      <c r="A875" s="280"/>
      <c r="B875" s="65"/>
      <c r="C875" s="62"/>
      <c r="D875" s="223"/>
      <c r="E875" s="223"/>
      <c r="F875" s="223"/>
      <c r="G875" s="223"/>
      <c r="H875" s="223"/>
      <c r="I875" s="223"/>
      <c r="J875" s="224"/>
      <c r="K875" s="225"/>
      <c r="L875" s="261"/>
      <c r="M875" s="242"/>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c r="AK875" s="60"/>
      <c r="AL875" s="60"/>
      <c r="AM875" s="60"/>
      <c r="AN875" s="60"/>
      <c r="AO875" s="60"/>
      <c r="AP875" s="60"/>
    </row>
    <row r="876" spans="1:42">
      <c r="A876" s="280"/>
      <c r="B876" s="65"/>
      <c r="C876" s="62"/>
      <c r="D876" s="223"/>
      <c r="E876" s="223"/>
      <c r="F876" s="223"/>
      <c r="G876" s="223"/>
      <c r="H876" s="223"/>
      <c r="I876" s="223"/>
      <c r="J876" s="224"/>
      <c r="K876" s="225"/>
      <c r="L876" s="261"/>
      <c r="M876" s="242"/>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c r="AK876" s="60"/>
      <c r="AL876" s="60"/>
      <c r="AM876" s="60"/>
      <c r="AN876" s="60"/>
      <c r="AO876" s="60"/>
      <c r="AP876" s="60"/>
    </row>
    <row r="877" spans="1:42">
      <c r="A877" s="280"/>
      <c r="B877" s="65"/>
      <c r="C877" s="62"/>
      <c r="D877" s="223"/>
      <c r="E877" s="223"/>
      <c r="F877" s="223"/>
      <c r="G877" s="223"/>
      <c r="H877" s="223"/>
      <c r="I877" s="223"/>
      <c r="J877" s="224"/>
      <c r="K877" s="225"/>
      <c r="L877" s="261"/>
      <c r="M877" s="242"/>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c r="AK877" s="60"/>
      <c r="AL877" s="60"/>
      <c r="AM877" s="60"/>
      <c r="AN877" s="60"/>
      <c r="AO877" s="60"/>
      <c r="AP877" s="60"/>
    </row>
    <row r="878" spans="1:42">
      <c r="A878" s="280"/>
      <c r="B878" s="65"/>
      <c r="C878" s="62"/>
      <c r="D878" s="223"/>
      <c r="E878" s="223"/>
      <c r="F878" s="223"/>
      <c r="G878" s="223"/>
      <c r="H878" s="223"/>
      <c r="I878" s="223"/>
      <c r="J878" s="224"/>
      <c r="K878" s="225"/>
      <c r="L878" s="261"/>
      <c r="M878" s="242"/>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c r="AK878" s="60"/>
      <c r="AL878" s="60"/>
      <c r="AM878" s="60"/>
      <c r="AN878" s="60"/>
      <c r="AO878" s="60"/>
      <c r="AP878" s="60"/>
    </row>
    <row r="879" spans="1:42">
      <c r="A879" s="280"/>
      <c r="B879" s="65"/>
      <c r="C879" s="62"/>
      <c r="D879" s="223"/>
      <c r="E879" s="223"/>
      <c r="F879" s="223"/>
      <c r="G879" s="223"/>
      <c r="H879" s="223"/>
      <c r="I879" s="223"/>
      <c r="J879" s="224"/>
      <c r="K879" s="225"/>
      <c r="L879" s="261"/>
      <c r="M879" s="242"/>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c r="AK879" s="60"/>
      <c r="AL879" s="60"/>
      <c r="AM879" s="60"/>
      <c r="AN879" s="60"/>
      <c r="AO879" s="60"/>
      <c r="AP879" s="60"/>
    </row>
    <row r="880" spans="1:42">
      <c r="A880" s="280"/>
      <c r="B880" s="65"/>
      <c r="C880" s="62"/>
      <c r="D880" s="223"/>
      <c r="E880" s="223"/>
      <c r="F880" s="223"/>
      <c r="G880" s="223"/>
      <c r="H880" s="223"/>
      <c r="I880" s="223"/>
      <c r="J880" s="224"/>
      <c r="K880" s="225"/>
      <c r="L880" s="261"/>
      <c r="M880" s="242"/>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c r="AK880" s="60"/>
      <c r="AL880" s="60"/>
      <c r="AM880" s="60"/>
      <c r="AN880" s="60"/>
      <c r="AO880" s="60"/>
      <c r="AP880" s="60"/>
    </row>
    <row r="881" spans="1:42">
      <c r="A881" s="280"/>
      <c r="B881" s="65"/>
      <c r="C881" s="62"/>
      <c r="D881" s="223"/>
      <c r="E881" s="223"/>
      <c r="F881" s="223"/>
      <c r="G881" s="223"/>
      <c r="H881" s="223"/>
      <c r="I881" s="223"/>
      <c r="J881" s="224"/>
      <c r="K881" s="225"/>
      <c r="L881" s="261"/>
      <c r="M881" s="242"/>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c r="AK881" s="60"/>
      <c r="AL881" s="60"/>
      <c r="AM881" s="60"/>
      <c r="AN881" s="60"/>
      <c r="AO881" s="60"/>
      <c r="AP881" s="60"/>
    </row>
    <row r="882" spans="1:42">
      <c r="A882" s="280"/>
      <c r="B882" s="65"/>
      <c r="C882" s="62"/>
      <c r="D882" s="223"/>
      <c r="E882" s="223"/>
      <c r="F882" s="223"/>
      <c r="G882" s="223"/>
      <c r="H882" s="223"/>
      <c r="I882" s="223"/>
      <c r="J882" s="224"/>
      <c r="K882" s="225"/>
      <c r="L882" s="261"/>
      <c r="M882" s="242"/>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c r="AK882" s="60"/>
      <c r="AL882" s="60"/>
      <c r="AM882" s="60"/>
      <c r="AN882" s="60"/>
      <c r="AO882" s="60"/>
      <c r="AP882" s="60"/>
    </row>
    <row r="883" spans="1:42">
      <c r="A883" s="280"/>
      <c r="B883" s="65"/>
      <c r="C883" s="62"/>
      <c r="D883" s="223"/>
      <c r="E883" s="223"/>
      <c r="F883" s="223"/>
      <c r="G883" s="223"/>
      <c r="H883" s="223"/>
      <c r="I883" s="223"/>
      <c r="J883" s="224"/>
      <c r="K883" s="225"/>
      <c r="L883" s="261"/>
      <c r="M883" s="242"/>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c r="AK883" s="60"/>
      <c r="AL883" s="60"/>
      <c r="AM883" s="60"/>
      <c r="AN883" s="60"/>
      <c r="AO883" s="60"/>
      <c r="AP883" s="60"/>
    </row>
    <row r="884" spans="1:42">
      <c r="A884" s="280"/>
      <c r="B884" s="65"/>
      <c r="C884" s="62"/>
      <c r="D884" s="223"/>
      <c r="E884" s="223"/>
      <c r="F884" s="223"/>
      <c r="G884" s="223"/>
      <c r="H884" s="223"/>
      <c r="I884" s="223"/>
      <c r="J884" s="224"/>
      <c r="K884" s="225"/>
      <c r="L884" s="261"/>
      <c r="M884" s="242"/>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c r="AK884" s="60"/>
      <c r="AL884" s="60"/>
      <c r="AM884" s="60"/>
      <c r="AN884" s="60"/>
      <c r="AO884" s="60"/>
      <c r="AP884" s="60"/>
    </row>
    <row r="885" spans="1:42">
      <c r="A885" s="280"/>
      <c r="B885" s="65"/>
      <c r="C885" s="62"/>
      <c r="D885" s="223"/>
      <c r="E885" s="223"/>
      <c r="F885" s="223"/>
      <c r="G885" s="223"/>
      <c r="H885" s="223"/>
      <c r="I885" s="223"/>
      <c r="J885" s="224"/>
      <c r="K885" s="225"/>
      <c r="L885" s="261"/>
      <c r="M885" s="242"/>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c r="AK885" s="60"/>
      <c r="AL885" s="60"/>
      <c r="AM885" s="60"/>
      <c r="AN885" s="60"/>
      <c r="AO885" s="60"/>
      <c r="AP885" s="60"/>
    </row>
    <row r="886" spans="1:42">
      <c r="A886" s="280"/>
      <c r="B886" s="65"/>
      <c r="C886" s="62"/>
      <c r="D886" s="223"/>
      <c r="E886" s="223"/>
      <c r="F886" s="223"/>
      <c r="G886" s="223"/>
      <c r="H886" s="223"/>
      <c r="I886" s="223"/>
      <c r="J886" s="224"/>
      <c r="K886" s="225"/>
      <c r="L886" s="261"/>
      <c r="M886" s="242"/>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c r="AK886" s="60"/>
      <c r="AL886" s="60"/>
      <c r="AM886" s="60"/>
      <c r="AN886" s="60"/>
      <c r="AO886" s="60"/>
      <c r="AP886" s="60"/>
    </row>
    <row r="887" spans="1:42">
      <c r="A887" s="280"/>
      <c r="B887" s="65"/>
      <c r="C887" s="62"/>
      <c r="D887" s="223"/>
      <c r="E887" s="223"/>
      <c r="F887" s="223"/>
      <c r="G887" s="223"/>
      <c r="H887" s="223"/>
      <c r="I887" s="223"/>
      <c r="J887" s="224"/>
      <c r="K887" s="225"/>
      <c r="L887" s="261"/>
      <c r="M887" s="242"/>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c r="AK887" s="60"/>
      <c r="AL887" s="60"/>
      <c r="AM887" s="60"/>
      <c r="AN887" s="60"/>
      <c r="AO887" s="60"/>
      <c r="AP887" s="60"/>
    </row>
    <row r="888" spans="1:42">
      <c r="A888" s="280"/>
      <c r="B888" s="65"/>
      <c r="C888" s="62"/>
      <c r="D888" s="223"/>
      <c r="E888" s="223"/>
      <c r="F888" s="223"/>
      <c r="G888" s="223"/>
      <c r="H888" s="223"/>
      <c r="I888" s="223"/>
      <c r="J888" s="224"/>
      <c r="K888" s="225"/>
      <c r="L888" s="261"/>
      <c r="M888" s="242"/>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row>
    <row r="889" spans="1:42">
      <c r="A889" s="280"/>
      <c r="B889" s="65"/>
      <c r="C889" s="62"/>
      <c r="D889" s="223"/>
      <c r="E889" s="223"/>
      <c r="F889" s="223"/>
      <c r="G889" s="223"/>
      <c r="H889" s="223"/>
      <c r="I889" s="223"/>
      <c r="J889" s="224"/>
      <c r="K889" s="225"/>
      <c r="L889" s="261"/>
      <c r="M889" s="242"/>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c r="AK889" s="60"/>
      <c r="AL889" s="60"/>
      <c r="AM889" s="60"/>
      <c r="AN889" s="60"/>
      <c r="AO889" s="60"/>
      <c r="AP889" s="60"/>
    </row>
    <row r="890" spans="1:42">
      <c r="A890" s="280"/>
      <c r="B890" s="65"/>
      <c r="C890" s="62"/>
      <c r="D890" s="223"/>
      <c r="E890" s="223"/>
      <c r="F890" s="223"/>
      <c r="G890" s="223"/>
      <c r="H890" s="223"/>
      <c r="I890" s="223"/>
      <c r="J890" s="224"/>
      <c r="K890" s="225"/>
      <c r="L890" s="261"/>
      <c r="M890" s="242"/>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c r="AK890" s="60"/>
      <c r="AL890" s="60"/>
      <c r="AM890" s="60"/>
      <c r="AN890" s="60"/>
      <c r="AO890" s="60"/>
      <c r="AP890" s="60"/>
    </row>
    <row r="891" spans="1:42">
      <c r="A891" s="280"/>
      <c r="B891" s="65"/>
      <c r="C891" s="62"/>
      <c r="D891" s="223"/>
      <c r="E891" s="223"/>
      <c r="F891" s="223"/>
      <c r="G891" s="223"/>
      <c r="H891" s="223"/>
      <c r="I891" s="223"/>
      <c r="J891" s="224"/>
      <c r="K891" s="225"/>
      <c r="L891" s="261"/>
      <c r="M891" s="242"/>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c r="AK891" s="60"/>
      <c r="AL891" s="60"/>
      <c r="AM891" s="60"/>
      <c r="AN891" s="60"/>
      <c r="AO891" s="60"/>
      <c r="AP891" s="60"/>
    </row>
    <row r="892" spans="1:42">
      <c r="A892" s="280"/>
      <c r="B892" s="65"/>
      <c r="C892" s="62"/>
      <c r="D892" s="223"/>
      <c r="E892" s="223"/>
      <c r="F892" s="223"/>
      <c r="G892" s="223"/>
      <c r="H892" s="223"/>
      <c r="I892" s="223"/>
      <c r="J892" s="224"/>
      <c r="K892" s="225"/>
      <c r="L892" s="261"/>
      <c r="M892" s="242"/>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c r="AK892" s="60"/>
      <c r="AL892" s="60"/>
      <c r="AM892" s="60"/>
      <c r="AN892" s="60"/>
      <c r="AO892" s="60"/>
      <c r="AP892" s="60"/>
    </row>
    <row r="893" spans="1:42">
      <c r="A893" s="280"/>
      <c r="B893" s="65"/>
      <c r="C893" s="62"/>
      <c r="D893" s="223"/>
      <c r="E893" s="223"/>
      <c r="F893" s="223"/>
      <c r="G893" s="223"/>
      <c r="H893" s="223"/>
      <c r="I893" s="223"/>
      <c r="J893" s="224"/>
      <c r="K893" s="225"/>
      <c r="L893" s="261"/>
      <c r="M893" s="242"/>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c r="AK893" s="60"/>
      <c r="AL893" s="60"/>
      <c r="AM893" s="60"/>
      <c r="AN893" s="60"/>
      <c r="AO893" s="60"/>
      <c r="AP893" s="60"/>
    </row>
    <row r="894" spans="1:42">
      <c r="A894" s="280"/>
      <c r="B894" s="65"/>
      <c r="C894" s="62"/>
      <c r="D894" s="223"/>
      <c r="E894" s="223"/>
      <c r="F894" s="223"/>
      <c r="G894" s="223"/>
      <c r="H894" s="223"/>
      <c r="I894" s="223"/>
      <c r="J894" s="224"/>
      <c r="K894" s="225"/>
      <c r="L894" s="261"/>
      <c r="M894" s="242"/>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c r="AK894" s="60"/>
      <c r="AL894" s="60"/>
      <c r="AM894" s="60"/>
      <c r="AN894" s="60"/>
      <c r="AO894" s="60"/>
      <c r="AP894" s="60"/>
    </row>
    <row r="895" spans="1:42">
      <c r="A895" s="280"/>
      <c r="B895" s="65"/>
      <c r="C895" s="62"/>
      <c r="D895" s="223"/>
      <c r="E895" s="223"/>
      <c r="F895" s="223"/>
      <c r="G895" s="223"/>
      <c r="H895" s="223"/>
      <c r="I895" s="223"/>
      <c r="J895" s="224"/>
      <c r="K895" s="225"/>
      <c r="L895" s="261"/>
      <c r="M895" s="242"/>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c r="AK895" s="60"/>
      <c r="AL895" s="60"/>
      <c r="AM895" s="60"/>
      <c r="AN895" s="60"/>
      <c r="AO895" s="60"/>
      <c r="AP895" s="60"/>
    </row>
    <row r="896" spans="1:42">
      <c r="A896" s="280"/>
      <c r="B896" s="65"/>
      <c r="C896" s="62"/>
      <c r="D896" s="223"/>
      <c r="E896" s="223"/>
      <c r="F896" s="223"/>
      <c r="G896" s="223"/>
      <c r="H896" s="223"/>
      <c r="I896" s="223"/>
      <c r="J896" s="224"/>
      <c r="K896" s="225"/>
      <c r="L896" s="261"/>
      <c r="M896" s="242"/>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row>
    <row r="897" spans="1:42">
      <c r="A897" s="280"/>
      <c r="B897" s="65"/>
      <c r="C897" s="62"/>
      <c r="D897" s="223"/>
      <c r="E897" s="223"/>
      <c r="F897" s="223"/>
      <c r="G897" s="223"/>
      <c r="H897" s="223"/>
      <c r="I897" s="223"/>
      <c r="J897" s="224"/>
      <c r="K897" s="225"/>
      <c r="L897" s="261"/>
      <c r="M897" s="242"/>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c r="AK897" s="60"/>
      <c r="AL897" s="60"/>
      <c r="AM897" s="60"/>
      <c r="AN897" s="60"/>
      <c r="AO897" s="60"/>
      <c r="AP897" s="60"/>
    </row>
    <row r="898" spans="1:42">
      <c r="A898" s="280"/>
      <c r="B898" s="65"/>
      <c r="C898" s="62"/>
      <c r="D898" s="223"/>
      <c r="E898" s="223"/>
      <c r="F898" s="223"/>
      <c r="G898" s="223"/>
      <c r="H898" s="223"/>
      <c r="I898" s="223"/>
      <c r="J898" s="224"/>
      <c r="K898" s="225"/>
      <c r="L898" s="261"/>
      <c r="M898" s="242"/>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c r="AK898" s="60"/>
      <c r="AL898" s="60"/>
      <c r="AM898" s="60"/>
      <c r="AN898" s="60"/>
      <c r="AO898" s="60"/>
      <c r="AP898" s="60"/>
    </row>
    <row r="899" spans="1:42">
      <c r="A899" s="280"/>
      <c r="B899" s="65"/>
      <c r="C899" s="62"/>
      <c r="D899" s="223"/>
      <c r="E899" s="223"/>
      <c r="F899" s="223"/>
      <c r="G899" s="223"/>
      <c r="H899" s="223"/>
      <c r="I899" s="223"/>
      <c r="J899" s="224"/>
      <c r="K899" s="225"/>
      <c r="L899" s="261"/>
      <c r="M899" s="242"/>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c r="AK899" s="60"/>
      <c r="AL899" s="60"/>
      <c r="AM899" s="60"/>
      <c r="AN899" s="60"/>
      <c r="AO899" s="60"/>
      <c r="AP899" s="60"/>
    </row>
    <row r="900" spans="1:42">
      <c r="A900" s="280"/>
      <c r="B900" s="65"/>
      <c r="C900" s="62"/>
      <c r="D900" s="223"/>
      <c r="E900" s="223"/>
      <c r="F900" s="223"/>
      <c r="G900" s="223"/>
      <c r="H900" s="223"/>
      <c r="I900" s="223"/>
      <c r="J900" s="224"/>
      <c r="K900" s="225"/>
      <c r="L900" s="261"/>
      <c r="M900" s="242"/>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c r="AK900" s="60"/>
      <c r="AL900" s="60"/>
      <c r="AM900" s="60"/>
      <c r="AN900" s="60"/>
      <c r="AO900" s="60"/>
      <c r="AP900" s="60"/>
    </row>
    <row r="901" spans="1:42">
      <c r="A901" s="280"/>
      <c r="B901" s="65"/>
      <c r="C901" s="62"/>
      <c r="D901" s="223"/>
      <c r="E901" s="223"/>
      <c r="F901" s="223"/>
      <c r="G901" s="223"/>
      <c r="H901" s="223"/>
      <c r="I901" s="223"/>
      <c r="J901" s="224"/>
      <c r="K901" s="225"/>
      <c r="L901" s="261"/>
      <c r="M901" s="242"/>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c r="AK901" s="60"/>
      <c r="AL901" s="60"/>
      <c r="AM901" s="60"/>
      <c r="AN901" s="60"/>
      <c r="AO901" s="60"/>
      <c r="AP901" s="60"/>
    </row>
    <row r="902" spans="1:42">
      <c r="A902" s="280"/>
      <c r="B902" s="65"/>
      <c r="C902" s="62"/>
      <c r="D902" s="223"/>
      <c r="E902" s="223"/>
      <c r="F902" s="223"/>
      <c r="G902" s="223"/>
      <c r="H902" s="223"/>
      <c r="I902" s="223"/>
      <c r="J902" s="224"/>
      <c r="K902" s="225"/>
      <c r="L902" s="261"/>
      <c r="M902" s="242"/>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c r="AK902" s="60"/>
      <c r="AL902" s="60"/>
      <c r="AM902" s="60"/>
      <c r="AN902" s="60"/>
      <c r="AO902" s="60"/>
      <c r="AP902" s="60"/>
    </row>
    <row r="903" spans="1:42">
      <c r="A903" s="280"/>
      <c r="B903" s="65"/>
      <c r="C903" s="62"/>
      <c r="D903" s="223"/>
      <c r="E903" s="223"/>
      <c r="F903" s="223"/>
      <c r="G903" s="223"/>
      <c r="H903" s="223"/>
      <c r="I903" s="223"/>
      <c r="J903" s="224"/>
      <c r="K903" s="225"/>
      <c r="L903" s="261"/>
      <c r="M903" s="242"/>
      <c r="N903" s="60"/>
      <c r="O903" s="60"/>
      <c r="P903" s="60"/>
      <c r="Q903" s="60"/>
      <c r="R903" s="60"/>
      <c r="S903" s="60"/>
      <c r="T903" s="60"/>
      <c r="U903" s="60"/>
      <c r="V903" s="60"/>
      <c r="W903" s="60"/>
      <c r="X903" s="60"/>
      <c r="Y903" s="60"/>
      <c r="Z903" s="60"/>
      <c r="AA903" s="60"/>
      <c r="AB903" s="60"/>
      <c r="AC903" s="60"/>
      <c r="AD903" s="60"/>
      <c r="AE903" s="60"/>
      <c r="AF903" s="60"/>
      <c r="AG903" s="60"/>
      <c r="AH903" s="60"/>
      <c r="AI903" s="60"/>
      <c r="AJ903" s="60"/>
      <c r="AK903" s="60"/>
      <c r="AL903" s="60"/>
      <c r="AM903" s="60"/>
      <c r="AN903" s="60"/>
      <c r="AO903" s="60"/>
      <c r="AP903" s="60"/>
    </row>
    <row r="904" spans="1:42">
      <c r="A904" s="280"/>
      <c r="B904" s="65"/>
      <c r="C904" s="62"/>
      <c r="D904" s="223"/>
      <c r="E904" s="223"/>
      <c r="F904" s="223"/>
      <c r="G904" s="223"/>
      <c r="H904" s="223"/>
      <c r="I904" s="223"/>
      <c r="J904" s="224"/>
      <c r="K904" s="225"/>
      <c r="L904" s="261"/>
      <c r="M904" s="242"/>
      <c r="N904" s="60"/>
      <c r="O904" s="60"/>
      <c r="P904" s="60"/>
      <c r="Q904" s="60"/>
      <c r="R904" s="60"/>
      <c r="S904" s="60"/>
      <c r="T904" s="60"/>
      <c r="U904" s="60"/>
      <c r="V904" s="60"/>
      <c r="W904" s="60"/>
      <c r="X904" s="60"/>
      <c r="Y904" s="60"/>
      <c r="Z904" s="60"/>
      <c r="AA904" s="60"/>
      <c r="AB904" s="60"/>
      <c r="AC904" s="60"/>
      <c r="AD904" s="60"/>
      <c r="AE904" s="60"/>
      <c r="AF904" s="60"/>
      <c r="AG904" s="60"/>
      <c r="AH904" s="60"/>
      <c r="AI904" s="60"/>
      <c r="AJ904" s="60"/>
      <c r="AK904" s="60"/>
      <c r="AL904" s="60"/>
      <c r="AM904" s="60"/>
      <c r="AN904" s="60"/>
      <c r="AO904" s="60"/>
      <c r="AP904" s="60"/>
    </row>
    <row r="905" spans="1:42">
      <c r="A905" s="280"/>
      <c r="B905" s="65"/>
      <c r="C905" s="62"/>
      <c r="D905" s="223"/>
      <c r="E905" s="223"/>
      <c r="F905" s="223"/>
      <c r="G905" s="223"/>
      <c r="H905" s="223"/>
      <c r="I905" s="223"/>
      <c r="J905" s="224"/>
      <c r="K905" s="225"/>
      <c r="L905" s="261"/>
      <c r="M905" s="242"/>
      <c r="N905" s="60"/>
      <c r="O905" s="60"/>
      <c r="P905" s="60"/>
      <c r="Q905" s="60"/>
      <c r="R905" s="60"/>
      <c r="S905" s="60"/>
      <c r="T905" s="60"/>
      <c r="U905" s="60"/>
      <c r="V905" s="60"/>
      <c r="W905" s="60"/>
      <c r="X905" s="60"/>
      <c r="Y905" s="60"/>
      <c r="Z905" s="60"/>
      <c r="AA905" s="60"/>
      <c r="AB905" s="60"/>
      <c r="AC905" s="60"/>
      <c r="AD905" s="60"/>
      <c r="AE905" s="60"/>
      <c r="AF905" s="60"/>
      <c r="AG905" s="60"/>
      <c r="AH905" s="60"/>
      <c r="AI905" s="60"/>
      <c r="AJ905" s="60"/>
      <c r="AK905" s="60"/>
      <c r="AL905" s="60"/>
      <c r="AM905" s="60"/>
      <c r="AN905" s="60"/>
      <c r="AO905" s="60"/>
      <c r="AP905" s="60"/>
    </row>
    <row r="906" spans="1:42">
      <c r="A906" s="280"/>
      <c r="B906" s="65"/>
      <c r="C906" s="62"/>
      <c r="D906" s="223"/>
      <c r="E906" s="223"/>
      <c r="F906" s="223"/>
      <c r="G906" s="223"/>
      <c r="H906" s="223"/>
      <c r="I906" s="223"/>
      <c r="J906" s="224"/>
      <c r="K906" s="225"/>
      <c r="L906" s="261"/>
      <c r="M906" s="242"/>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row>
    <row r="907" spans="1:42">
      <c r="A907" s="280"/>
      <c r="B907" s="65"/>
      <c r="C907" s="62"/>
      <c r="D907" s="223"/>
      <c r="E907" s="223"/>
      <c r="F907" s="223"/>
      <c r="G907" s="223"/>
      <c r="H907" s="223"/>
      <c r="I907" s="223"/>
      <c r="J907" s="224"/>
      <c r="K907" s="225"/>
      <c r="L907" s="261"/>
      <c r="M907" s="242"/>
      <c r="N907" s="60"/>
      <c r="O907" s="60"/>
      <c r="P907" s="60"/>
      <c r="Q907" s="60"/>
      <c r="R907" s="60"/>
      <c r="S907" s="60"/>
      <c r="T907" s="60"/>
      <c r="U907" s="60"/>
      <c r="V907" s="60"/>
      <c r="W907" s="60"/>
      <c r="X907" s="60"/>
      <c r="Y907" s="60"/>
      <c r="Z907" s="60"/>
      <c r="AA907" s="60"/>
      <c r="AB907" s="60"/>
      <c r="AC907" s="60"/>
      <c r="AD907" s="60"/>
      <c r="AE907" s="60"/>
      <c r="AF907" s="60"/>
      <c r="AG907" s="60"/>
      <c r="AH907" s="60"/>
      <c r="AI907" s="60"/>
      <c r="AJ907" s="60"/>
      <c r="AK907" s="60"/>
      <c r="AL907" s="60"/>
      <c r="AM907" s="60"/>
      <c r="AN907" s="60"/>
      <c r="AO907" s="60"/>
      <c r="AP907" s="60"/>
    </row>
    <row r="908" spans="1:42">
      <c r="A908" s="280"/>
      <c r="B908" s="65"/>
      <c r="C908" s="62"/>
      <c r="D908" s="223"/>
      <c r="E908" s="223"/>
      <c r="F908" s="223"/>
      <c r="G908" s="223"/>
      <c r="H908" s="223"/>
      <c r="I908" s="223"/>
      <c r="J908" s="224"/>
      <c r="K908" s="225"/>
      <c r="L908" s="261"/>
      <c r="M908" s="242"/>
      <c r="N908" s="60"/>
      <c r="O908" s="60"/>
      <c r="P908" s="60"/>
      <c r="Q908" s="60"/>
      <c r="R908" s="60"/>
      <c r="S908" s="60"/>
      <c r="T908" s="60"/>
      <c r="U908" s="60"/>
      <c r="V908" s="60"/>
      <c r="W908" s="60"/>
      <c r="X908" s="60"/>
      <c r="Y908" s="60"/>
      <c r="Z908" s="60"/>
      <c r="AA908" s="60"/>
      <c r="AB908" s="60"/>
      <c r="AC908" s="60"/>
      <c r="AD908" s="60"/>
      <c r="AE908" s="60"/>
      <c r="AF908" s="60"/>
      <c r="AG908" s="60"/>
      <c r="AH908" s="60"/>
      <c r="AI908" s="60"/>
      <c r="AJ908" s="60"/>
      <c r="AK908" s="60"/>
      <c r="AL908" s="60"/>
      <c r="AM908" s="60"/>
      <c r="AN908" s="60"/>
      <c r="AO908" s="60"/>
      <c r="AP908" s="60"/>
    </row>
    <row r="909" spans="1:42">
      <c r="A909" s="280"/>
      <c r="B909" s="65"/>
      <c r="C909" s="62"/>
      <c r="D909" s="223"/>
      <c r="E909" s="223"/>
      <c r="F909" s="223"/>
      <c r="G909" s="223"/>
      <c r="H909" s="223"/>
      <c r="I909" s="223"/>
      <c r="J909" s="224"/>
      <c r="K909" s="225"/>
      <c r="L909" s="261"/>
      <c r="M909" s="242"/>
      <c r="N909" s="60"/>
      <c r="O909" s="60"/>
      <c r="P909" s="60"/>
      <c r="Q909" s="60"/>
      <c r="R909" s="60"/>
      <c r="S909" s="60"/>
      <c r="T909" s="60"/>
      <c r="U909" s="60"/>
      <c r="V909" s="60"/>
      <c r="W909" s="60"/>
      <c r="X909" s="60"/>
      <c r="Y909" s="60"/>
      <c r="Z909" s="60"/>
      <c r="AA909" s="60"/>
      <c r="AB909" s="60"/>
      <c r="AC909" s="60"/>
      <c r="AD909" s="60"/>
      <c r="AE909" s="60"/>
      <c r="AF909" s="60"/>
      <c r="AG909" s="60"/>
      <c r="AH909" s="60"/>
      <c r="AI909" s="60"/>
      <c r="AJ909" s="60"/>
      <c r="AK909" s="60"/>
      <c r="AL909" s="60"/>
      <c r="AM909" s="60"/>
      <c r="AN909" s="60"/>
      <c r="AO909" s="60"/>
      <c r="AP909" s="60"/>
    </row>
    <row r="910" spans="1:42">
      <c r="A910" s="280"/>
      <c r="B910" s="65"/>
      <c r="C910" s="62"/>
      <c r="D910" s="223"/>
      <c r="E910" s="223"/>
      <c r="F910" s="223"/>
      <c r="G910" s="223"/>
      <c r="H910" s="223"/>
      <c r="I910" s="223"/>
      <c r="J910" s="224"/>
      <c r="K910" s="225"/>
      <c r="L910" s="261"/>
      <c r="M910" s="242"/>
      <c r="N910" s="60"/>
      <c r="O910" s="60"/>
      <c r="P910" s="60"/>
      <c r="Q910" s="60"/>
      <c r="R910" s="60"/>
      <c r="S910" s="60"/>
      <c r="T910" s="60"/>
      <c r="U910" s="60"/>
      <c r="V910" s="60"/>
      <c r="W910" s="60"/>
      <c r="X910" s="60"/>
      <c r="Y910" s="60"/>
      <c r="Z910" s="60"/>
      <c r="AA910" s="60"/>
      <c r="AB910" s="60"/>
      <c r="AC910" s="60"/>
      <c r="AD910" s="60"/>
      <c r="AE910" s="60"/>
      <c r="AF910" s="60"/>
      <c r="AG910" s="60"/>
      <c r="AH910" s="60"/>
      <c r="AI910" s="60"/>
      <c r="AJ910" s="60"/>
      <c r="AK910" s="60"/>
      <c r="AL910" s="60"/>
      <c r="AM910" s="60"/>
      <c r="AN910" s="60"/>
      <c r="AO910" s="60"/>
      <c r="AP910" s="60"/>
    </row>
    <row r="911" spans="1:42">
      <c r="A911" s="280"/>
      <c r="B911" s="65"/>
      <c r="C911" s="62"/>
      <c r="D911" s="223"/>
      <c r="E911" s="223"/>
      <c r="F911" s="223"/>
      <c r="G911" s="223"/>
      <c r="H911" s="223"/>
      <c r="I911" s="223"/>
      <c r="J911" s="224"/>
      <c r="K911" s="225"/>
      <c r="L911" s="261"/>
      <c r="M911" s="242"/>
      <c r="N911" s="60"/>
      <c r="O911" s="60"/>
      <c r="P911" s="60"/>
      <c r="Q911" s="60"/>
      <c r="R911" s="60"/>
      <c r="S911" s="60"/>
      <c r="T911" s="60"/>
      <c r="U911" s="60"/>
      <c r="V911" s="60"/>
      <c r="W911" s="60"/>
      <c r="X911" s="60"/>
      <c r="Y911" s="60"/>
      <c r="Z911" s="60"/>
      <c r="AA911" s="60"/>
      <c r="AB911" s="60"/>
      <c r="AC911" s="60"/>
      <c r="AD911" s="60"/>
      <c r="AE911" s="60"/>
      <c r="AF911" s="60"/>
      <c r="AG911" s="60"/>
      <c r="AH911" s="60"/>
      <c r="AI911" s="60"/>
      <c r="AJ911" s="60"/>
      <c r="AK911" s="60"/>
      <c r="AL911" s="60"/>
      <c r="AM911" s="60"/>
      <c r="AN911" s="60"/>
      <c r="AO911" s="60"/>
      <c r="AP911" s="60"/>
    </row>
    <row r="912" spans="1:42">
      <c r="A912" s="280"/>
      <c r="B912" s="65"/>
      <c r="C912" s="62"/>
      <c r="D912" s="223"/>
      <c r="E912" s="223"/>
      <c r="F912" s="223"/>
      <c r="G912" s="223"/>
      <c r="H912" s="223"/>
      <c r="I912" s="223"/>
      <c r="J912" s="224"/>
      <c r="K912" s="225"/>
      <c r="L912" s="261"/>
      <c r="M912" s="242"/>
      <c r="N912" s="60"/>
      <c r="O912" s="60"/>
      <c r="P912" s="60"/>
      <c r="Q912" s="60"/>
      <c r="R912" s="60"/>
      <c r="S912" s="60"/>
      <c r="T912" s="60"/>
      <c r="U912" s="60"/>
      <c r="V912" s="60"/>
      <c r="W912" s="60"/>
      <c r="X912" s="60"/>
      <c r="Y912" s="60"/>
      <c r="Z912" s="60"/>
      <c r="AA912" s="60"/>
      <c r="AB912" s="60"/>
      <c r="AC912" s="60"/>
      <c r="AD912" s="60"/>
      <c r="AE912" s="60"/>
      <c r="AF912" s="60"/>
      <c r="AG912" s="60"/>
      <c r="AH912" s="60"/>
      <c r="AI912" s="60"/>
      <c r="AJ912" s="60"/>
      <c r="AK912" s="60"/>
      <c r="AL912" s="60"/>
      <c r="AM912" s="60"/>
      <c r="AN912" s="60"/>
      <c r="AO912" s="60"/>
      <c r="AP912" s="60"/>
    </row>
    <row r="913" spans="1:42">
      <c r="A913" s="280"/>
      <c r="B913" s="65"/>
      <c r="C913" s="62"/>
      <c r="D913" s="223"/>
      <c r="E913" s="223"/>
      <c r="F913" s="223"/>
      <c r="G913" s="223"/>
      <c r="H913" s="223"/>
      <c r="I913" s="223"/>
      <c r="J913" s="224"/>
      <c r="K913" s="225"/>
      <c r="L913" s="261"/>
      <c r="M913" s="242"/>
      <c r="N913" s="60"/>
      <c r="O913" s="60"/>
      <c r="P913" s="60"/>
      <c r="Q913" s="60"/>
      <c r="R913" s="60"/>
      <c r="S913" s="60"/>
      <c r="T913" s="60"/>
      <c r="U913" s="60"/>
      <c r="V913" s="60"/>
      <c r="W913" s="60"/>
      <c r="X913" s="60"/>
      <c r="Y913" s="60"/>
      <c r="Z913" s="60"/>
      <c r="AA913" s="60"/>
      <c r="AB913" s="60"/>
      <c r="AC913" s="60"/>
      <c r="AD913" s="60"/>
      <c r="AE913" s="60"/>
      <c r="AF913" s="60"/>
      <c r="AG913" s="60"/>
      <c r="AH913" s="60"/>
      <c r="AI913" s="60"/>
      <c r="AJ913" s="60"/>
      <c r="AK913" s="60"/>
      <c r="AL913" s="60"/>
      <c r="AM913" s="60"/>
      <c r="AN913" s="60"/>
      <c r="AO913" s="60"/>
      <c r="AP913" s="60"/>
    </row>
    <row r="914" spans="1:42">
      <c r="A914" s="280"/>
      <c r="B914" s="65"/>
      <c r="C914" s="62"/>
      <c r="D914" s="223"/>
      <c r="E914" s="223"/>
      <c r="F914" s="223"/>
      <c r="G914" s="223"/>
      <c r="H914" s="223"/>
      <c r="I914" s="223"/>
      <c r="J914" s="224"/>
      <c r="K914" s="225"/>
      <c r="L914" s="261"/>
      <c r="M914" s="242"/>
      <c r="N914" s="60"/>
      <c r="O914" s="60"/>
      <c r="P914" s="60"/>
      <c r="Q914" s="60"/>
      <c r="R914" s="60"/>
      <c r="S914" s="60"/>
      <c r="T914" s="60"/>
      <c r="U914" s="60"/>
      <c r="V914" s="60"/>
      <c r="W914" s="60"/>
      <c r="X914" s="60"/>
      <c r="Y914" s="60"/>
      <c r="Z914" s="60"/>
      <c r="AA914" s="60"/>
      <c r="AB914" s="60"/>
      <c r="AC914" s="60"/>
      <c r="AD914" s="60"/>
      <c r="AE914" s="60"/>
      <c r="AF914" s="60"/>
      <c r="AG914" s="60"/>
      <c r="AH914" s="60"/>
      <c r="AI914" s="60"/>
      <c r="AJ914" s="60"/>
      <c r="AK914" s="60"/>
      <c r="AL914" s="60"/>
      <c r="AM914" s="60"/>
      <c r="AN914" s="60"/>
      <c r="AO914" s="60"/>
      <c r="AP914" s="60"/>
    </row>
    <row r="915" spans="1:42">
      <c r="A915" s="280"/>
      <c r="B915" s="65"/>
      <c r="C915" s="62"/>
      <c r="D915" s="223"/>
      <c r="E915" s="223"/>
      <c r="F915" s="223"/>
      <c r="G915" s="223"/>
      <c r="H915" s="223"/>
      <c r="I915" s="223"/>
      <c r="J915" s="224"/>
      <c r="K915" s="225"/>
      <c r="L915" s="261"/>
      <c r="M915" s="242"/>
      <c r="N915" s="60"/>
      <c r="O915" s="60"/>
      <c r="P915" s="60"/>
      <c r="Q915" s="60"/>
      <c r="R915" s="60"/>
      <c r="S915" s="60"/>
      <c r="T915" s="60"/>
      <c r="U915" s="60"/>
      <c r="V915" s="60"/>
      <c r="W915" s="60"/>
      <c r="X915" s="60"/>
      <c r="Y915" s="60"/>
      <c r="Z915" s="60"/>
      <c r="AA915" s="60"/>
      <c r="AB915" s="60"/>
      <c r="AC915" s="60"/>
      <c r="AD915" s="60"/>
      <c r="AE915" s="60"/>
      <c r="AF915" s="60"/>
      <c r="AG915" s="60"/>
      <c r="AH915" s="60"/>
      <c r="AI915" s="60"/>
      <c r="AJ915" s="60"/>
      <c r="AK915" s="60"/>
      <c r="AL915" s="60"/>
      <c r="AM915" s="60"/>
      <c r="AN915" s="60"/>
      <c r="AO915" s="60"/>
      <c r="AP915" s="60"/>
    </row>
    <row r="916" spans="1:42">
      <c r="A916" s="280"/>
      <c r="B916" s="65"/>
      <c r="C916" s="62"/>
      <c r="D916" s="223"/>
      <c r="E916" s="223"/>
      <c r="F916" s="223"/>
      <c r="G916" s="223"/>
      <c r="H916" s="223"/>
      <c r="I916" s="223"/>
      <c r="J916" s="224"/>
      <c r="K916" s="225"/>
      <c r="L916" s="261"/>
      <c r="M916" s="242"/>
      <c r="N916" s="60"/>
      <c r="O916" s="60"/>
      <c r="P916" s="60"/>
      <c r="Q916" s="60"/>
      <c r="R916" s="60"/>
      <c r="S916" s="60"/>
      <c r="T916" s="60"/>
      <c r="U916" s="60"/>
      <c r="V916" s="60"/>
      <c r="W916" s="60"/>
      <c r="X916" s="60"/>
      <c r="Y916" s="60"/>
      <c r="Z916" s="60"/>
      <c r="AA916" s="60"/>
      <c r="AB916" s="60"/>
      <c r="AC916" s="60"/>
      <c r="AD916" s="60"/>
      <c r="AE916" s="60"/>
      <c r="AF916" s="60"/>
      <c r="AG916" s="60"/>
      <c r="AH916" s="60"/>
      <c r="AI916" s="60"/>
      <c r="AJ916" s="60"/>
      <c r="AK916" s="60"/>
      <c r="AL916" s="60"/>
      <c r="AM916" s="60"/>
      <c r="AN916" s="60"/>
      <c r="AO916" s="60"/>
      <c r="AP916" s="60"/>
    </row>
    <row r="917" spans="1:42">
      <c r="A917" s="280"/>
      <c r="B917" s="65"/>
      <c r="C917" s="62"/>
      <c r="D917" s="223"/>
      <c r="E917" s="223"/>
      <c r="F917" s="223"/>
      <c r="G917" s="223"/>
      <c r="H917" s="223"/>
      <c r="I917" s="223"/>
      <c r="J917" s="224"/>
      <c r="K917" s="225"/>
      <c r="L917" s="261"/>
      <c r="M917" s="242"/>
      <c r="N917" s="60"/>
      <c r="O917" s="60"/>
      <c r="P917" s="60"/>
      <c r="Q917" s="60"/>
      <c r="R917" s="60"/>
      <c r="S917" s="60"/>
      <c r="T917" s="60"/>
      <c r="U917" s="60"/>
      <c r="V917" s="60"/>
      <c r="W917" s="60"/>
      <c r="X917" s="60"/>
      <c r="Y917" s="60"/>
      <c r="Z917" s="60"/>
      <c r="AA917" s="60"/>
      <c r="AB917" s="60"/>
      <c r="AC917" s="60"/>
      <c r="AD917" s="60"/>
      <c r="AE917" s="60"/>
      <c r="AF917" s="60"/>
      <c r="AG917" s="60"/>
      <c r="AH917" s="60"/>
      <c r="AI917" s="60"/>
      <c r="AJ917" s="60"/>
      <c r="AK917" s="60"/>
      <c r="AL917" s="60"/>
      <c r="AM917" s="60"/>
      <c r="AN917" s="60"/>
      <c r="AO917" s="60"/>
      <c r="AP917" s="60"/>
    </row>
    <row r="918" spans="1:42">
      <c r="A918" s="280"/>
      <c r="B918" s="65"/>
      <c r="C918" s="62"/>
      <c r="D918" s="223"/>
      <c r="E918" s="223"/>
      <c r="F918" s="223"/>
      <c r="G918" s="223"/>
      <c r="H918" s="223"/>
      <c r="I918" s="223"/>
      <c r="J918" s="224"/>
      <c r="K918" s="225"/>
      <c r="L918" s="261"/>
      <c r="M918" s="242"/>
      <c r="N918" s="60"/>
      <c r="O918" s="60"/>
      <c r="P918" s="60"/>
      <c r="Q918" s="60"/>
      <c r="R918" s="60"/>
      <c r="S918" s="60"/>
      <c r="T918" s="60"/>
      <c r="U918" s="60"/>
      <c r="V918" s="60"/>
      <c r="W918" s="60"/>
      <c r="X918" s="60"/>
      <c r="Y918" s="60"/>
      <c r="Z918" s="60"/>
      <c r="AA918" s="60"/>
      <c r="AB918" s="60"/>
      <c r="AC918" s="60"/>
      <c r="AD918" s="60"/>
      <c r="AE918" s="60"/>
      <c r="AF918" s="60"/>
      <c r="AG918" s="60"/>
      <c r="AH918" s="60"/>
      <c r="AI918" s="60"/>
      <c r="AJ918" s="60"/>
      <c r="AK918" s="60"/>
      <c r="AL918" s="60"/>
      <c r="AM918" s="60"/>
      <c r="AN918" s="60"/>
      <c r="AO918" s="60"/>
      <c r="AP918" s="60"/>
    </row>
    <row r="919" spans="1:42">
      <c r="A919" s="280"/>
      <c r="B919" s="65"/>
      <c r="C919" s="62"/>
      <c r="D919" s="223"/>
      <c r="E919" s="223"/>
      <c r="F919" s="223"/>
      <c r="G919" s="223"/>
      <c r="H919" s="223"/>
      <c r="I919" s="223"/>
      <c r="J919" s="224"/>
      <c r="K919" s="225"/>
      <c r="L919" s="261"/>
      <c r="M919" s="242"/>
      <c r="N919" s="60"/>
      <c r="O919" s="60"/>
      <c r="P919" s="60"/>
      <c r="Q919" s="60"/>
      <c r="R919" s="60"/>
      <c r="S919" s="60"/>
      <c r="T919" s="60"/>
      <c r="U919" s="60"/>
      <c r="V919" s="60"/>
      <c r="W919" s="60"/>
      <c r="X919" s="60"/>
      <c r="Y919" s="60"/>
      <c r="Z919" s="60"/>
      <c r="AA919" s="60"/>
      <c r="AB919" s="60"/>
      <c r="AC919" s="60"/>
      <c r="AD919" s="60"/>
      <c r="AE919" s="60"/>
      <c r="AF919" s="60"/>
      <c r="AG919" s="60"/>
      <c r="AH919" s="60"/>
      <c r="AI919" s="60"/>
      <c r="AJ919" s="60"/>
      <c r="AK919" s="60"/>
      <c r="AL919" s="60"/>
      <c r="AM919" s="60"/>
      <c r="AN919" s="60"/>
      <c r="AO919" s="60"/>
      <c r="AP919" s="60"/>
    </row>
    <row r="920" spans="1:42">
      <c r="A920" s="280"/>
      <c r="B920" s="65"/>
      <c r="C920" s="62"/>
      <c r="D920" s="223"/>
      <c r="E920" s="223"/>
      <c r="F920" s="223"/>
      <c r="G920" s="223"/>
      <c r="H920" s="223"/>
      <c r="I920" s="223"/>
      <c r="J920" s="224"/>
      <c r="K920" s="225"/>
      <c r="L920" s="261"/>
      <c r="M920" s="242"/>
      <c r="N920" s="60"/>
      <c r="O920" s="60"/>
      <c r="P920" s="60"/>
      <c r="Q920" s="60"/>
      <c r="R920" s="60"/>
      <c r="S920" s="60"/>
      <c r="T920" s="60"/>
      <c r="U920" s="60"/>
      <c r="V920" s="60"/>
      <c r="W920" s="60"/>
      <c r="X920" s="60"/>
      <c r="Y920" s="60"/>
      <c r="Z920" s="60"/>
      <c r="AA920" s="60"/>
      <c r="AB920" s="60"/>
      <c r="AC920" s="60"/>
      <c r="AD920" s="60"/>
      <c r="AE920" s="60"/>
      <c r="AF920" s="60"/>
      <c r="AG920" s="60"/>
      <c r="AH920" s="60"/>
      <c r="AI920" s="60"/>
      <c r="AJ920" s="60"/>
      <c r="AK920" s="60"/>
      <c r="AL920" s="60"/>
      <c r="AM920" s="60"/>
      <c r="AN920" s="60"/>
      <c r="AO920" s="60"/>
      <c r="AP920" s="60"/>
    </row>
    <row r="921" spans="1:42">
      <c r="A921" s="280"/>
      <c r="B921" s="65"/>
      <c r="C921" s="62"/>
      <c r="D921" s="223"/>
      <c r="E921" s="223"/>
      <c r="F921" s="223"/>
      <c r="G921" s="223"/>
      <c r="H921" s="223"/>
      <c r="I921" s="223"/>
      <c r="J921" s="224"/>
      <c r="K921" s="225"/>
      <c r="L921" s="261"/>
      <c r="M921" s="242"/>
      <c r="N921" s="60"/>
      <c r="O921" s="60"/>
      <c r="P921" s="60"/>
      <c r="Q921" s="60"/>
      <c r="R921" s="60"/>
      <c r="S921" s="60"/>
      <c r="T921" s="60"/>
      <c r="U921" s="60"/>
      <c r="V921" s="60"/>
      <c r="W921" s="60"/>
      <c r="X921" s="60"/>
      <c r="Y921" s="60"/>
      <c r="Z921" s="60"/>
      <c r="AA921" s="60"/>
      <c r="AB921" s="60"/>
      <c r="AC921" s="60"/>
      <c r="AD921" s="60"/>
      <c r="AE921" s="60"/>
      <c r="AF921" s="60"/>
      <c r="AG921" s="60"/>
      <c r="AH921" s="60"/>
      <c r="AI921" s="60"/>
      <c r="AJ921" s="60"/>
      <c r="AK921" s="60"/>
      <c r="AL921" s="60"/>
      <c r="AM921" s="60"/>
      <c r="AN921" s="60"/>
      <c r="AO921" s="60"/>
      <c r="AP921" s="60"/>
    </row>
    <row r="922" spans="1:42">
      <c r="A922" s="280"/>
      <c r="B922" s="65"/>
      <c r="C922" s="62"/>
      <c r="D922" s="223"/>
      <c r="E922" s="223"/>
      <c r="F922" s="223"/>
      <c r="G922" s="223"/>
      <c r="H922" s="223"/>
      <c r="I922" s="223"/>
      <c r="J922" s="224"/>
      <c r="K922" s="225"/>
      <c r="L922" s="261"/>
      <c r="M922" s="242"/>
      <c r="N922" s="60"/>
      <c r="O922" s="60"/>
      <c r="P922" s="60"/>
      <c r="Q922" s="60"/>
      <c r="R922" s="60"/>
      <c r="S922" s="60"/>
      <c r="T922" s="60"/>
      <c r="U922" s="60"/>
      <c r="V922" s="60"/>
      <c r="W922" s="60"/>
      <c r="X922" s="60"/>
      <c r="Y922" s="60"/>
      <c r="Z922" s="60"/>
      <c r="AA922" s="60"/>
      <c r="AB922" s="60"/>
      <c r="AC922" s="60"/>
      <c r="AD922" s="60"/>
      <c r="AE922" s="60"/>
      <c r="AF922" s="60"/>
      <c r="AG922" s="60"/>
      <c r="AH922" s="60"/>
      <c r="AI922" s="60"/>
      <c r="AJ922" s="60"/>
      <c r="AK922" s="60"/>
      <c r="AL922" s="60"/>
      <c r="AM922" s="60"/>
      <c r="AN922" s="60"/>
      <c r="AO922" s="60"/>
      <c r="AP922" s="60"/>
    </row>
    <row r="923" spans="1:42">
      <c r="A923" s="280"/>
      <c r="B923" s="65"/>
      <c r="C923" s="62"/>
      <c r="D923" s="223"/>
      <c r="E923" s="223"/>
      <c r="F923" s="223"/>
      <c r="G923" s="223"/>
      <c r="H923" s="223"/>
      <c r="I923" s="223"/>
      <c r="J923" s="224"/>
      <c r="K923" s="225"/>
      <c r="L923" s="261"/>
      <c r="M923" s="242"/>
      <c r="N923" s="60"/>
      <c r="O923" s="60"/>
      <c r="P923" s="60"/>
      <c r="Q923" s="60"/>
      <c r="R923" s="60"/>
      <c r="S923" s="60"/>
      <c r="T923" s="60"/>
      <c r="U923" s="60"/>
      <c r="V923" s="60"/>
      <c r="W923" s="60"/>
      <c r="X923" s="60"/>
      <c r="Y923" s="60"/>
      <c r="Z923" s="60"/>
      <c r="AA923" s="60"/>
      <c r="AB923" s="60"/>
      <c r="AC923" s="60"/>
      <c r="AD923" s="60"/>
      <c r="AE923" s="60"/>
      <c r="AF923" s="60"/>
      <c r="AG923" s="60"/>
      <c r="AH923" s="60"/>
      <c r="AI923" s="60"/>
      <c r="AJ923" s="60"/>
      <c r="AK923" s="60"/>
      <c r="AL923" s="60"/>
      <c r="AM923" s="60"/>
      <c r="AN923" s="60"/>
      <c r="AO923" s="60"/>
      <c r="AP923" s="60"/>
    </row>
    <row r="924" spans="1:42">
      <c r="A924" s="280"/>
      <c r="B924" s="65"/>
      <c r="C924" s="62"/>
      <c r="D924" s="223"/>
      <c r="E924" s="223"/>
      <c r="F924" s="223"/>
      <c r="G924" s="223"/>
      <c r="H924" s="223"/>
      <c r="I924" s="223"/>
      <c r="J924" s="224"/>
      <c r="K924" s="225"/>
      <c r="L924" s="261"/>
      <c r="M924" s="242"/>
      <c r="N924" s="60"/>
      <c r="O924" s="60"/>
      <c r="P924" s="60"/>
      <c r="Q924" s="60"/>
      <c r="R924" s="60"/>
      <c r="S924" s="60"/>
      <c r="T924" s="60"/>
      <c r="U924" s="60"/>
      <c r="V924" s="60"/>
      <c r="W924" s="60"/>
      <c r="X924" s="60"/>
      <c r="Y924" s="60"/>
      <c r="Z924" s="60"/>
      <c r="AA924" s="60"/>
      <c r="AB924" s="60"/>
      <c r="AC924" s="60"/>
      <c r="AD924" s="60"/>
      <c r="AE924" s="60"/>
      <c r="AF924" s="60"/>
      <c r="AG924" s="60"/>
      <c r="AH924" s="60"/>
      <c r="AI924" s="60"/>
      <c r="AJ924" s="60"/>
      <c r="AK924" s="60"/>
      <c r="AL924" s="60"/>
      <c r="AM924" s="60"/>
      <c r="AN924" s="60"/>
      <c r="AO924" s="60"/>
      <c r="AP924" s="60"/>
    </row>
    <row r="925" spans="1:42">
      <c r="A925" s="280"/>
      <c r="B925" s="65"/>
      <c r="C925" s="62"/>
      <c r="D925" s="223"/>
      <c r="E925" s="223"/>
      <c r="F925" s="223"/>
      <c r="G925" s="223"/>
      <c r="H925" s="223"/>
      <c r="I925" s="223"/>
      <c r="J925" s="224"/>
      <c r="K925" s="225"/>
      <c r="L925" s="261"/>
      <c r="M925" s="242"/>
      <c r="N925" s="60"/>
      <c r="O925" s="60"/>
      <c r="P925" s="60"/>
      <c r="Q925" s="60"/>
      <c r="R925" s="60"/>
      <c r="S925" s="60"/>
      <c r="T925" s="60"/>
      <c r="U925" s="60"/>
      <c r="V925" s="60"/>
      <c r="W925" s="60"/>
      <c r="X925" s="60"/>
      <c r="Y925" s="60"/>
      <c r="Z925" s="60"/>
      <c r="AA925" s="60"/>
      <c r="AB925" s="60"/>
      <c r="AC925" s="60"/>
      <c r="AD925" s="60"/>
      <c r="AE925" s="60"/>
      <c r="AF925" s="60"/>
      <c r="AG925" s="60"/>
      <c r="AH925" s="60"/>
      <c r="AI925" s="60"/>
      <c r="AJ925" s="60"/>
      <c r="AK925" s="60"/>
      <c r="AL925" s="60"/>
      <c r="AM925" s="60"/>
      <c r="AN925" s="60"/>
      <c r="AO925" s="60"/>
      <c r="AP925" s="60"/>
    </row>
    <row r="926" spans="1:42">
      <c r="A926" s="280"/>
      <c r="B926" s="65"/>
      <c r="C926" s="62"/>
      <c r="D926" s="223"/>
      <c r="E926" s="223"/>
      <c r="F926" s="223"/>
      <c r="G926" s="223"/>
      <c r="H926" s="223"/>
      <c r="I926" s="223"/>
      <c r="J926" s="224"/>
      <c r="K926" s="225"/>
      <c r="L926" s="261"/>
      <c r="M926" s="242"/>
      <c r="N926" s="60"/>
      <c r="O926" s="60"/>
      <c r="P926" s="60"/>
      <c r="Q926" s="60"/>
      <c r="R926" s="60"/>
      <c r="S926" s="60"/>
      <c r="T926" s="60"/>
      <c r="U926" s="60"/>
      <c r="V926" s="60"/>
      <c r="W926" s="60"/>
      <c r="X926" s="60"/>
      <c r="Y926" s="60"/>
      <c r="Z926" s="60"/>
      <c r="AA926" s="60"/>
      <c r="AB926" s="60"/>
      <c r="AC926" s="60"/>
      <c r="AD926" s="60"/>
      <c r="AE926" s="60"/>
      <c r="AF926" s="60"/>
      <c r="AG926" s="60"/>
      <c r="AH926" s="60"/>
      <c r="AI926" s="60"/>
      <c r="AJ926" s="60"/>
      <c r="AK926" s="60"/>
      <c r="AL926" s="60"/>
      <c r="AM926" s="60"/>
      <c r="AN926" s="60"/>
      <c r="AO926" s="60"/>
      <c r="AP926" s="60"/>
    </row>
    <row r="927" spans="1:42">
      <c r="A927" s="280"/>
      <c r="B927" s="65"/>
      <c r="C927" s="62"/>
      <c r="D927" s="223"/>
      <c r="E927" s="223"/>
      <c r="F927" s="223"/>
      <c r="G927" s="223"/>
      <c r="H927" s="223"/>
      <c r="I927" s="223"/>
      <c r="J927" s="224"/>
      <c r="K927" s="225"/>
      <c r="L927" s="261"/>
      <c r="M927" s="242"/>
      <c r="N927" s="60"/>
      <c r="O927" s="60"/>
      <c r="P927" s="60"/>
      <c r="Q927" s="60"/>
      <c r="R927" s="60"/>
      <c r="S927" s="60"/>
      <c r="T927" s="60"/>
      <c r="U927" s="60"/>
      <c r="V927" s="60"/>
      <c r="W927" s="60"/>
      <c r="X927" s="60"/>
      <c r="Y927" s="60"/>
      <c r="Z927" s="60"/>
      <c r="AA927" s="60"/>
      <c r="AB927" s="60"/>
      <c r="AC927" s="60"/>
      <c r="AD927" s="60"/>
      <c r="AE927" s="60"/>
      <c r="AF927" s="60"/>
      <c r="AG927" s="60"/>
      <c r="AH927" s="60"/>
      <c r="AI927" s="60"/>
      <c r="AJ927" s="60"/>
      <c r="AK927" s="60"/>
      <c r="AL927" s="60"/>
      <c r="AM927" s="60"/>
      <c r="AN927" s="60"/>
      <c r="AO927" s="60"/>
      <c r="AP927" s="60"/>
    </row>
    <row r="928" spans="1:42">
      <c r="A928" s="280"/>
      <c r="B928" s="65"/>
      <c r="C928" s="62"/>
      <c r="D928" s="223"/>
      <c r="E928" s="223"/>
      <c r="F928" s="223"/>
      <c r="G928" s="223"/>
      <c r="H928" s="223"/>
      <c r="I928" s="223"/>
      <c r="J928" s="224"/>
      <c r="K928" s="225"/>
      <c r="L928" s="261"/>
      <c r="M928" s="242"/>
      <c r="N928" s="60"/>
      <c r="O928" s="60"/>
      <c r="P928" s="60"/>
      <c r="Q928" s="60"/>
      <c r="R928" s="60"/>
      <c r="S928" s="60"/>
      <c r="T928" s="60"/>
      <c r="U928" s="60"/>
      <c r="V928" s="60"/>
      <c r="W928" s="60"/>
      <c r="X928" s="60"/>
      <c r="Y928" s="60"/>
      <c r="Z928" s="60"/>
      <c r="AA928" s="60"/>
      <c r="AB928" s="60"/>
      <c r="AC928" s="60"/>
      <c r="AD928" s="60"/>
      <c r="AE928" s="60"/>
      <c r="AF928" s="60"/>
      <c r="AG928" s="60"/>
      <c r="AH928" s="60"/>
      <c r="AI928" s="60"/>
      <c r="AJ928" s="60"/>
      <c r="AK928" s="60"/>
      <c r="AL928" s="60"/>
      <c r="AM928" s="60"/>
      <c r="AN928" s="60"/>
      <c r="AO928" s="60"/>
      <c r="AP928" s="60"/>
    </row>
    <row r="929" spans="1:42">
      <c r="A929" s="280"/>
      <c r="B929" s="65"/>
      <c r="C929" s="62"/>
      <c r="D929" s="223"/>
      <c r="E929" s="223"/>
      <c r="F929" s="223"/>
      <c r="G929" s="223"/>
      <c r="H929" s="223"/>
      <c r="I929" s="223"/>
      <c r="J929" s="224"/>
      <c r="K929" s="225"/>
      <c r="L929" s="261"/>
      <c r="M929" s="242"/>
      <c r="N929" s="60"/>
      <c r="O929" s="60"/>
      <c r="P929" s="60"/>
      <c r="Q929" s="60"/>
      <c r="R929" s="60"/>
      <c r="S929" s="60"/>
      <c r="T929" s="60"/>
      <c r="U929" s="60"/>
      <c r="V929" s="60"/>
      <c r="W929" s="60"/>
      <c r="X929" s="60"/>
      <c r="Y929" s="60"/>
      <c r="Z929" s="60"/>
      <c r="AA929" s="60"/>
      <c r="AB929" s="60"/>
      <c r="AC929" s="60"/>
      <c r="AD929" s="60"/>
      <c r="AE929" s="60"/>
      <c r="AF929" s="60"/>
      <c r="AG929" s="60"/>
      <c r="AH929" s="60"/>
      <c r="AI929" s="60"/>
      <c r="AJ929" s="60"/>
      <c r="AK929" s="60"/>
      <c r="AL929" s="60"/>
      <c r="AM929" s="60"/>
      <c r="AN929" s="60"/>
      <c r="AO929" s="60"/>
      <c r="AP929" s="60"/>
    </row>
    <row r="930" spans="1:42">
      <c r="A930" s="280"/>
      <c r="B930" s="65"/>
      <c r="C930" s="62"/>
      <c r="D930" s="223"/>
      <c r="E930" s="223"/>
      <c r="F930" s="223"/>
      <c r="G930" s="223"/>
      <c r="H930" s="223"/>
      <c r="I930" s="223"/>
      <c r="J930" s="224"/>
      <c r="K930" s="225"/>
      <c r="L930" s="261"/>
      <c r="M930" s="242"/>
      <c r="N930" s="60"/>
      <c r="O930" s="60"/>
      <c r="P930" s="60"/>
      <c r="Q930" s="60"/>
      <c r="R930" s="60"/>
      <c r="S930" s="60"/>
      <c r="T930" s="60"/>
      <c r="U930" s="60"/>
      <c r="V930" s="60"/>
      <c r="W930" s="60"/>
      <c r="X930" s="60"/>
      <c r="Y930" s="60"/>
      <c r="Z930" s="60"/>
      <c r="AA930" s="60"/>
      <c r="AB930" s="60"/>
      <c r="AC930" s="60"/>
      <c r="AD930" s="60"/>
      <c r="AE930" s="60"/>
      <c r="AF930" s="60"/>
      <c r="AG930" s="60"/>
      <c r="AH930" s="60"/>
      <c r="AI930" s="60"/>
      <c r="AJ930" s="60"/>
      <c r="AK930" s="60"/>
      <c r="AL930" s="60"/>
      <c r="AM930" s="60"/>
      <c r="AN930" s="60"/>
      <c r="AO930" s="60"/>
      <c r="AP930" s="60"/>
    </row>
    <row r="931" spans="1:42">
      <c r="A931" s="280"/>
      <c r="B931" s="65"/>
      <c r="C931" s="62"/>
      <c r="D931" s="223"/>
      <c r="E931" s="223"/>
      <c r="F931" s="223"/>
      <c r="G931" s="223"/>
      <c r="H931" s="223"/>
      <c r="I931" s="223"/>
      <c r="J931" s="224"/>
      <c r="K931" s="225"/>
      <c r="L931" s="261"/>
      <c r="M931" s="242"/>
      <c r="N931" s="60"/>
      <c r="O931" s="60"/>
      <c r="P931" s="60"/>
      <c r="Q931" s="60"/>
      <c r="R931" s="60"/>
      <c r="S931" s="60"/>
      <c r="T931" s="60"/>
      <c r="U931" s="60"/>
      <c r="V931" s="60"/>
      <c r="W931" s="60"/>
      <c r="X931" s="60"/>
      <c r="Y931" s="60"/>
      <c r="Z931" s="60"/>
      <c r="AA931" s="60"/>
      <c r="AB931" s="60"/>
      <c r="AC931" s="60"/>
      <c r="AD931" s="60"/>
      <c r="AE931" s="60"/>
      <c r="AF931" s="60"/>
      <c r="AG931" s="60"/>
      <c r="AH931" s="60"/>
      <c r="AI931" s="60"/>
      <c r="AJ931" s="60"/>
      <c r="AK931" s="60"/>
      <c r="AL931" s="60"/>
      <c r="AM931" s="60"/>
      <c r="AN931" s="60"/>
      <c r="AO931" s="60"/>
      <c r="AP931" s="60"/>
    </row>
    <row r="932" spans="1:42">
      <c r="A932" s="280"/>
      <c r="B932" s="65"/>
      <c r="C932" s="62"/>
      <c r="D932" s="223"/>
      <c r="E932" s="223"/>
      <c r="F932" s="223"/>
      <c r="G932" s="223"/>
      <c r="H932" s="223"/>
      <c r="I932" s="223"/>
      <c r="J932" s="224"/>
      <c r="K932" s="225"/>
      <c r="L932" s="261"/>
      <c r="M932" s="242"/>
      <c r="N932" s="60"/>
      <c r="O932" s="60"/>
      <c r="P932" s="60"/>
      <c r="Q932" s="60"/>
      <c r="R932" s="60"/>
      <c r="S932" s="60"/>
      <c r="T932" s="60"/>
      <c r="U932" s="60"/>
      <c r="V932" s="60"/>
      <c r="W932" s="60"/>
      <c r="X932" s="60"/>
      <c r="Y932" s="60"/>
      <c r="Z932" s="60"/>
      <c r="AA932" s="60"/>
      <c r="AB932" s="60"/>
      <c r="AC932" s="60"/>
      <c r="AD932" s="60"/>
      <c r="AE932" s="60"/>
      <c r="AF932" s="60"/>
      <c r="AG932" s="60"/>
      <c r="AH932" s="60"/>
      <c r="AI932" s="60"/>
      <c r="AJ932" s="60"/>
      <c r="AK932" s="60"/>
      <c r="AL932" s="60"/>
      <c r="AM932" s="60"/>
      <c r="AN932" s="60"/>
      <c r="AO932" s="60"/>
      <c r="AP932" s="60"/>
    </row>
    <row r="933" spans="1:42">
      <c r="A933" s="280"/>
      <c r="B933" s="65"/>
      <c r="C933" s="62"/>
      <c r="D933" s="223"/>
      <c r="E933" s="223"/>
      <c r="F933" s="223"/>
      <c r="G933" s="223"/>
      <c r="H933" s="223"/>
      <c r="I933" s="223"/>
      <c r="J933" s="224"/>
      <c r="K933" s="225"/>
      <c r="L933" s="261"/>
      <c r="M933" s="242"/>
      <c r="N933" s="60"/>
      <c r="O933" s="60"/>
      <c r="P933" s="60"/>
      <c r="Q933" s="60"/>
      <c r="R933" s="60"/>
      <c r="S933" s="60"/>
      <c r="T933" s="60"/>
      <c r="U933" s="60"/>
      <c r="V933" s="60"/>
      <c r="W933" s="60"/>
      <c r="X933" s="60"/>
      <c r="Y933" s="60"/>
      <c r="Z933" s="60"/>
      <c r="AA933" s="60"/>
      <c r="AB933" s="60"/>
      <c r="AC933" s="60"/>
      <c r="AD933" s="60"/>
      <c r="AE933" s="60"/>
      <c r="AF933" s="60"/>
      <c r="AG933" s="60"/>
      <c r="AH933" s="60"/>
      <c r="AI933" s="60"/>
      <c r="AJ933" s="60"/>
      <c r="AK933" s="60"/>
      <c r="AL933" s="60"/>
      <c r="AM933" s="60"/>
      <c r="AN933" s="60"/>
      <c r="AO933" s="60"/>
      <c r="AP933" s="60"/>
    </row>
    <row r="934" spans="1:42">
      <c r="A934" s="280"/>
      <c r="B934" s="65"/>
      <c r="C934" s="62"/>
      <c r="D934" s="223"/>
      <c r="E934" s="223"/>
      <c r="F934" s="223"/>
      <c r="G934" s="223"/>
      <c r="H934" s="223"/>
      <c r="I934" s="223"/>
      <c r="J934" s="224"/>
      <c r="K934" s="225"/>
      <c r="L934" s="261"/>
      <c r="M934" s="242"/>
      <c r="N934" s="60"/>
      <c r="O934" s="60"/>
      <c r="P934" s="60"/>
      <c r="Q934" s="60"/>
      <c r="R934" s="60"/>
      <c r="S934" s="60"/>
      <c r="T934" s="60"/>
      <c r="U934" s="60"/>
      <c r="V934" s="60"/>
      <c r="W934" s="60"/>
      <c r="X934" s="60"/>
      <c r="Y934" s="60"/>
      <c r="Z934" s="60"/>
      <c r="AA934" s="60"/>
      <c r="AB934" s="60"/>
      <c r="AC934" s="60"/>
      <c r="AD934" s="60"/>
      <c r="AE934" s="60"/>
      <c r="AF934" s="60"/>
      <c r="AG934" s="60"/>
      <c r="AH934" s="60"/>
      <c r="AI934" s="60"/>
      <c r="AJ934" s="60"/>
      <c r="AK934" s="60"/>
      <c r="AL934" s="60"/>
      <c r="AM934" s="60"/>
      <c r="AN934" s="60"/>
      <c r="AO934" s="60"/>
      <c r="AP934" s="60"/>
    </row>
    <row r="935" spans="1:42">
      <c r="A935" s="280"/>
      <c r="B935" s="65"/>
      <c r="C935" s="62"/>
      <c r="D935" s="223"/>
      <c r="E935" s="223"/>
      <c r="F935" s="223"/>
      <c r="G935" s="223"/>
      <c r="H935" s="223"/>
      <c r="I935" s="223"/>
      <c r="J935" s="224"/>
      <c r="K935" s="225"/>
      <c r="L935" s="261"/>
      <c r="M935" s="242"/>
      <c r="N935" s="60"/>
      <c r="O935" s="60"/>
      <c r="P935" s="60"/>
      <c r="Q935" s="60"/>
      <c r="R935" s="60"/>
      <c r="S935" s="60"/>
      <c r="T935" s="60"/>
      <c r="U935" s="60"/>
      <c r="V935" s="60"/>
      <c r="W935" s="60"/>
      <c r="X935" s="60"/>
      <c r="Y935" s="60"/>
      <c r="Z935" s="60"/>
      <c r="AA935" s="60"/>
      <c r="AB935" s="60"/>
      <c r="AC935" s="60"/>
      <c r="AD935" s="60"/>
      <c r="AE935" s="60"/>
      <c r="AF935" s="60"/>
      <c r="AG935" s="60"/>
      <c r="AH935" s="60"/>
      <c r="AI935" s="60"/>
      <c r="AJ935" s="60"/>
      <c r="AK935" s="60"/>
      <c r="AL935" s="60"/>
      <c r="AM935" s="60"/>
      <c r="AN935" s="60"/>
      <c r="AO935" s="60"/>
      <c r="AP935" s="60"/>
    </row>
    <row r="936" spans="1:42">
      <c r="A936" s="280"/>
      <c r="B936" s="65"/>
      <c r="C936" s="62"/>
      <c r="D936" s="223"/>
      <c r="E936" s="223"/>
      <c r="F936" s="223"/>
      <c r="G936" s="223"/>
      <c r="H936" s="223"/>
      <c r="I936" s="223"/>
      <c r="J936" s="224"/>
      <c r="K936" s="225"/>
      <c r="L936" s="261"/>
      <c r="M936" s="242"/>
      <c r="N936" s="60"/>
      <c r="O936" s="60"/>
      <c r="P936" s="60"/>
      <c r="Q936" s="60"/>
      <c r="R936" s="60"/>
      <c r="S936" s="60"/>
      <c r="T936" s="60"/>
      <c r="U936" s="60"/>
      <c r="V936" s="60"/>
      <c r="W936" s="60"/>
      <c r="X936" s="60"/>
      <c r="Y936" s="60"/>
      <c r="Z936" s="60"/>
      <c r="AA936" s="60"/>
      <c r="AB936" s="60"/>
      <c r="AC936" s="60"/>
      <c r="AD936" s="60"/>
      <c r="AE936" s="60"/>
      <c r="AF936" s="60"/>
      <c r="AG936" s="60"/>
      <c r="AH936" s="60"/>
      <c r="AI936" s="60"/>
      <c r="AJ936" s="60"/>
      <c r="AK936" s="60"/>
      <c r="AL936" s="60"/>
      <c r="AM936" s="60"/>
      <c r="AN936" s="60"/>
      <c r="AO936" s="60"/>
      <c r="AP936" s="60"/>
    </row>
    <row r="937" spans="1:42">
      <c r="A937" s="280"/>
      <c r="B937" s="65"/>
      <c r="C937" s="62"/>
      <c r="D937" s="223"/>
      <c r="E937" s="223"/>
      <c r="F937" s="223"/>
      <c r="G937" s="223"/>
      <c r="H937" s="223"/>
      <c r="I937" s="223"/>
      <c r="J937" s="224"/>
      <c r="K937" s="225"/>
      <c r="L937" s="261"/>
      <c r="M937" s="242"/>
      <c r="N937" s="60"/>
      <c r="O937" s="60"/>
      <c r="P937" s="60"/>
      <c r="Q937" s="60"/>
      <c r="R937" s="60"/>
      <c r="S937" s="60"/>
      <c r="T937" s="60"/>
      <c r="U937" s="60"/>
      <c r="V937" s="60"/>
      <c r="W937" s="60"/>
      <c r="X937" s="60"/>
      <c r="Y937" s="60"/>
      <c r="Z937" s="60"/>
      <c r="AA937" s="60"/>
      <c r="AB937" s="60"/>
      <c r="AC937" s="60"/>
      <c r="AD937" s="60"/>
      <c r="AE937" s="60"/>
      <c r="AF937" s="60"/>
      <c r="AG937" s="60"/>
      <c r="AH937" s="60"/>
      <c r="AI937" s="60"/>
      <c r="AJ937" s="60"/>
      <c r="AK937" s="60"/>
      <c r="AL937" s="60"/>
      <c r="AM937" s="60"/>
      <c r="AN937" s="60"/>
      <c r="AO937" s="60"/>
      <c r="AP937" s="60"/>
    </row>
    <row r="938" spans="1:42">
      <c r="A938" s="280"/>
      <c r="B938" s="65"/>
      <c r="C938" s="62"/>
      <c r="D938" s="223"/>
      <c r="E938" s="223"/>
      <c r="F938" s="223"/>
      <c r="G938" s="223"/>
      <c r="H938" s="223"/>
      <c r="I938" s="223"/>
      <c r="J938" s="224"/>
      <c r="K938" s="225"/>
      <c r="L938" s="261"/>
      <c r="M938" s="242"/>
      <c r="N938" s="60"/>
      <c r="O938" s="60"/>
      <c r="P938" s="60"/>
      <c r="Q938" s="60"/>
      <c r="R938" s="60"/>
      <c r="S938" s="60"/>
      <c r="T938" s="60"/>
      <c r="U938" s="60"/>
      <c r="V938" s="60"/>
      <c r="W938" s="60"/>
      <c r="X938" s="60"/>
      <c r="Y938" s="60"/>
      <c r="Z938" s="60"/>
      <c r="AA938" s="60"/>
      <c r="AB938" s="60"/>
      <c r="AC938" s="60"/>
      <c r="AD938" s="60"/>
      <c r="AE938" s="60"/>
      <c r="AF938" s="60"/>
      <c r="AG938" s="60"/>
      <c r="AH938" s="60"/>
      <c r="AI938" s="60"/>
      <c r="AJ938" s="60"/>
      <c r="AK938" s="60"/>
      <c r="AL938" s="60"/>
      <c r="AM938" s="60"/>
      <c r="AN938" s="60"/>
      <c r="AO938" s="60"/>
      <c r="AP938" s="60"/>
    </row>
    <row r="939" spans="1:42">
      <c r="A939" s="280"/>
      <c r="B939" s="65"/>
      <c r="C939" s="62"/>
      <c r="D939" s="223"/>
      <c r="E939" s="223"/>
      <c r="F939" s="223"/>
      <c r="G939" s="223"/>
      <c r="H939" s="223"/>
      <c r="I939" s="223"/>
      <c r="J939" s="224"/>
      <c r="K939" s="225"/>
    </row>
    <row r="940" spans="1:42">
      <c r="A940" s="280"/>
      <c r="B940" s="65"/>
      <c r="C940" s="62"/>
      <c r="D940" s="223"/>
      <c r="E940" s="223"/>
      <c r="F940" s="223"/>
      <c r="G940" s="223"/>
      <c r="H940" s="223"/>
      <c r="I940" s="223"/>
      <c r="J940" s="224"/>
      <c r="K940" s="225"/>
    </row>
    <row r="941" spans="1:42">
      <c r="A941" s="280"/>
      <c r="B941" s="65"/>
      <c r="C941" s="62"/>
      <c r="D941" s="223"/>
      <c r="E941" s="223"/>
      <c r="F941" s="223"/>
      <c r="G941" s="223"/>
      <c r="H941" s="223"/>
      <c r="I941" s="223"/>
      <c r="J941" s="224"/>
      <c r="K941" s="225"/>
    </row>
    <row r="942" spans="1:42">
      <c r="B942" s="65"/>
      <c r="C942" s="62"/>
      <c r="D942" s="223"/>
      <c r="E942" s="223"/>
      <c r="F942" s="223"/>
      <c r="G942" s="223"/>
      <c r="H942" s="223"/>
      <c r="I942" s="223"/>
      <c r="J942" s="224"/>
      <c r="K942" s="225"/>
    </row>
  </sheetData>
  <mergeCells count="10">
    <mergeCell ref="K285:L285"/>
    <mergeCell ref="F292:G292"/>
    <mergeCell ref="F291:G291"/>
    <mergeCell ref="K291:L291"/>
    <mergeCell ref="K292:L292"/>
    <mergeCell ref="A3:AA3"/>
    <mergeCell ref="A4:AA4"/>
    <mergeCell ref="A5:AA5"/>
    <mergeCell ref="E8:H8"/>
    <mergeCell ref="J8:L8"/>
  </mergeCells>
  <conditionalFormatting sqref="A10:A20 L11:AA20">
    <cfRule type="expression" dxfId="163" priority="385" stopIfTrue="1">
      <formula>LEN(TRIM(A10))=0</formula>
    </cfRule>
  </conditionalFormatting>
  <conditionalFormatting sqref="A82:A128">
    <cfRule type="expression" dxfId="162" priority="111" stopIfTrue="1">
      <formula>LEN(TRIM(A82))=0</formula>
    </cfRule>
  </conditionalFormatting>
  <conditionalFormatting sqref="A130:B130">
    <cfRule type="expression" dxfId="161" priority="362" stopIfTrue="1">
      <formula>LEN(TRIM(A130))=0</formula>
    </cfRule>
  </conditionalFormatting>
  <conditionalFormatting sqref="A134:B134">
    <cfRule type="expression" dxfId="160" priority="307" stopIfTrue="1">
      <formula>LEN(TRIM(A134))=0</formula>
    </cfRule>
  </conditionalFormatting>
  <conditionalFormatting sqref="A65:C66">
    <cfRule type="expression" dxfId="159" priority="161" stopIfTrue="1">
      <formula>LEN(TRIM(A65))=0</formula>
    </cfRule>
  </conditionalFormatting>
  <conditionalFormatting sqref="A67:D69">
    <cfRule type="expression" dxfId="158" priority="198" stopIfTrue="1">
      <formula>LEN(TRIM(A67))=0</formula>
    </cfRule>
  </conditionalFormatting>
  <conditionalFormatting sqref="A80:D81">
    <cfRule type="expression" dxfId="157" priority="325" stopIfTrue="1">
      <formula>LEN(TRIM(A80))=0</formula>
    </cfRule>
  </conditionalFormatting>
  <conditionalFormatting sqref="A131:D132">
    <cfRule type="expression" dxfId="156" priority="330" stopIfTrue="1">
      <formula>LEN(TRIM(A131))=0</formula>
    </cfRule>
  </conditionalFormatting>
  <conditionalFormatting sqref="B31:B33">
    <cfRule type="expression" dxfId="155" priority="302" stopIfTrue="1">
      <formula>LEN(TRIM(B31))=0</formula>
    </cfRule>
  </conditionalFormatting>
  <conditionalFormatting sqref="B38">
    <cfRule type="expression" dxfId="154" priority="491" stopIfTrue="1">
      <formula>LEN(TRIM(B38))=0</formula>
    </cfRule>
  </conditionalFormatting>
  <conditionalFormatting sqref="B41">
    <cfRule type="expression" dxfId="153" priority="601" stopIfTrue="1">
      <formula>LEN(TRIM(B41))=0</formula>
    </cfRule>
  </conditionalFormatting>
  <conditionalFormatting sqref="B45:B53">
    <cfRule type="expression" dxfId="152" priority="285" stopIfTrue="1">
      <formula>LEN(TRIM(B45))=0</formula>
    </cfRule>
  </conditionalFormatting>
  <conditionalFormatting sqref="B56:B57">
    <cfRule type="expression" dxfId="151" priority="289" stopIfTrue="1">
      <formula>LEN(TRIM(B56))=0</formula>
    </cfRule>
  </conditionalFormatting>
  <conditionalFormatting sqref="B60:B62">
    <cfRule type="expression" dxfId="150" priority="245" stopIfTrue="1">
      <formula>LEN(TRIM(B60))=0</formula>
    </cfRule>
  </conditionalFormatting>
  <conditionalFormatting sqref="B70:B72">
    <cfRule type="expression" dxfId="149" priority="26" stopIfTrue="1">
      <formula>LEN(TRIM(B70))=0</formula>
    </cfRule>
  </conditionalFormatting>
  <conditionalFormatting sqref="B106:B108">
    <cfRule type="expression" dxfId="148" priority="118" stopIfTrue="1">
      <formula>LEN(TRIM(B106))=0</formula>
    </cfRule>
  </conditionalFormatting>
  <conditionalFormatting sqref="B111:B112">
    <cfRule type="expression" dxfId="147" priority="110" stopIfTrue="1">
      <formula>LEN(TRIM(B111))=0</formula>
    </cfRule>
  </conditionalFormatting>
  <conditionalFormatting sqref="B119:B127">
    <cfRule type="expression" dxfId="146" priority="197" stopIfTrue="1">
      <formula>LEN(TRIM(B119))=0</formula>
    </cfRule>
  </conditionalFormatting>
  <conditionalFormatting sqref="B136">
    <cfRule type="expression" dxfId="145" priority="453" stopIfTrue="1">
      <formula>LEN(TRIM(B136))=0</formula>
    </cfRule>
  </conditionalFormatting>
  <conditionalFormatting sqref="B141">
    <cfRule type="expression" dxfId="144" priority="401" stopIfTrue="1">
      <formula>LEN(TRIM(B141))=0</formula>
    </cfRule>
  </conditionalFormatting>
  <conditionalFormatting sqref="B235:B237">
    <cfRule type="expression" dxfId="143" priority="258" stopIfTrue="1">
      <formula>LEN(TRIM(B235))=0</formula>
    </cfRule>
  </conditionalFormatting>
  <conditionalFormatting sqref="B239">
    <cfRule type="expression" dxfId="142" priority="215" stopIfTrue="1">
      <formula>LEN(TRIM(B239))=0</formula>
    </cfRule>
  </conditionalFormatting>
  <conditionalFormatting sqref="B257">
    <cfRule type="expression" dxfId="141" priority="165" stopIfTrue="1">
      <formula>LEN(TRIM(B257))=0</formula>
    </cfRule>
  </conditionalFormatting>
  <conditionalFormatting sqref="B269">
    <cfRule type="expression" dxfId="140" priority="71" stopIfTrue="1">
      <formula>LEN(TRIM(B269))=0</formula>
    </cfRule>
  </conditionalFormatting>
  <conditionalFormatting sqref="B12:C15">
    <cfRule type="expression" dxfId="139" priority="604" stopIfTrue="1">
      <formula>LEN(TRIM(B12))=0</formula>
    </cfRule>
  </conditionalFormatting>
  <conditionalFormatting sqref="B17:C19 C20">
    <cfRule type="expression" dxfId="138" priority="379" stopIfTrue="1">
      <formula>LEN(TRIM(B17))=0</formula>
    </cfRule>
  </conditionalFormatting>
  <conditionalFormatting sqref="B63:C64">
    <cfRule type="expression" dxfId="137" priority="173" stopIfTrue="1">
      <formula>LEN(TRIM(B63))=0</formula>
    </cfRule>
  </conditionalFormatting>
  <conditionalFormatting sqref="B23:D23">
    <cfRule type="expression" dxfId="136" priority="56" stopIfTrue="1">
      <formula>LEN(TRIM(B23))=0</formula>
    </cfRule>
  </conditionalFormatting>
  <conditionalFormatting sqref="B39:D40 I39:I40">
    <cfRule type="expression" dxfId="135" priority="563" stopIfTrue="1">
      <formula>LEN(TRIM(B39))=0</formula>
    </cfRule>
  </conditionalFormatting>
  <conditionalFormatting sqref="B90:D90">
    <cfRule type="expression" dxfId="134" priority="657" stopIfTrue="1">
      <formula>LEN(TRIM(B90))=0</formula>
    </cfRule>
  </conditionalFormatting>
  <conditionalFormatting sqref="B101:D103">
    <cfRule type="expression" dxfId="133" priority="551" stopIfTrue="1">
      <formula>LEN(TRIM(B101))=0</formula>
    </cfRule>
  </conditionalFormatting>
  <conditionalFormatting sqref="B109:D110">
    <cfRule type="expression" dxfId="132" priority="181" stopIfTrue="1">
      <formula>LEN(TRIM(B109))=0</formula>
    </cfRule>
  </conditionalFormatting>
  <conditionalFormatting sqref="B113:D118">
    <cfRule type="expression" dxfId="131" priority="7" stopIfTrue="1">
      <formula>LEN(TRIM(B113))=0</formula>
    </cfRule>
  </conditionalFormatting>
  <conditionalFormatting sqref="B128:D129">
    <cfRule type="expression" dxfId="130" priority="566" stopIfTrue="1">
      <formula>LEN(TRIM(B128))=0</formula>
    </cfRule>
  </conditionalFormatting>
  <conditionalFormatting sqref="B133:D133">
    <cfRule type="expression" dxfId="129" priority="360" stopIfTrue="1">
      <formula>LEN(TRIM(B133))=0</formula>
    </cfRule>
  </conditionalFormatting>
  <conditionalFormatting sqref="B271:D281">
    <cfRule type="expression" dxfId="128" priority="37" stopIfTrue="1">
      <formula>LEN(TRIM(B271))=0</formula>
    </cfRule>
  </conditionalFormatting>
  <conditionalFormatting sqref="C61:C62">
    <cfRule type="expression" dxfId="127" priority="212" stopIfTrue="1">
      <formula>LEN(TRIM(C61))=0</formula>
    </cfRule>
  </conditionalFormatting>
  <conditionalFormatting sqref="C106:C107">
    <cfRule type="expression" dxfId="126" priority="114" stopIfTrue="1">
      <formula>LEN(TRIM(C106))=0</formula>
    </cfRule>
  </conditionalFormatting>
  <conditionalFormatting sqref="C114">
    <cfRule type="expression" dxfId="125" priority="4" stopIfTrue="1">
      <formula>LEN(TRIM(C114))=0</formula>
    </cfRule>
  </conditionalFormatting>
  <conditionalFormatting sqref="C29:D29 I29:I30">
    <cfRule type="expression" dxfId="124" priority="623" stopIfTrue="1">
      <formula>LEN(TRIM(C29))=0</formula>
    </cfRule>
  </conditionalFormatting>
  <conditionalFormatting sqref="C32:D37">
    <cfRule type="expression" dxfId="123" priority="46" stopIfTrue="1">
      <formula>LEN(TRIM(C32))=0</formula>
    </cfRule>
  </conditionalFormatting>
  <conditionalFormatting sqref="C56:D56 K56">
    <cfRule type="expression" dxfId="122" priority="290" stopIfTrue="1">
      <formula>LEN(TRIM(C56))=0</formula>
    </cfRule>
  </conditionalFormatting>
  <conditionalFormatting sqref="C60:D60">
    <cfRule type="expression" dxfId="121" priority="241" stopIfTrue="1">
      <formula>LEN(TRIM(C60))=0</formula>
    </cfRule>
  </conditionalFormatting>
  <conditionalFormatting sqref="C70:D71">
    <cfRule type="expression" dxfId="120" priority="27" stopIfTrue="1">
      <formula>LEN(TRIM(C70))=0</formula>
    </cfRule>
  </conditionalFormatting>
  <conditionalFormatting sqref="C82:D82">
    <cfRule type="expression" dxfId="119" priority="320" stopIfTrue="1">
      <formula>LEN(TRIM(C82))=0</formula>
    </cfRule>
  </conditionalFormatting>
  <conditionalFormatting sqref="C84:D89 I84:I92 K89">
    <cfRule type="expression" dxfId="118" priority="59" stopIfTrue="1">
      <formula>LEN(TRIM(C84))=0</formula>
    </cfRule>
  </conditionalFormatting>
  <conditionalFormatting sqref="C91:D92">
    <cfRule type="expression" dxfId="117" priority="427" stopIfTrue="1">
      <formula>LEN(TRIM(C91))=0</formula>
    </cfRule>
  </conditionalFormatting>
  <conditionalFormatting sqref="C99:D100">
    <cfRule type="expression" dxfId="116" priority="221" stopIfTrue="1">
      <formula>LEN(TRIM(C99))=0</formula>
    </cfRule>
  </conditionalFormatting>
  <conditionalFormatting sqref="C111:D111 K111">
    <cfRule type="expression" dxfId="115" priority="108" stopIfTrue="1">
      <formula>LEN(TRIM(C111))=0</formula>
    </cfRule>
  </conditionalFormatting>
  <conditionalFormatting sqref="C135:D135">
    <cfRule type="expression" dxfId="114" priority="306" stopIfTrue="1">
      <formula>LEN(TRIM(C135))=0</formula>
    </cfRule>
  </conditionalFormatting>
  <conditionalFormatting sqref="C235:D240">
    <cfRule type="expression" dxfId="113" priority="205" stopIfTrue="1">
      <formula>LEN(TRIM(C235))=0</formula>
    </cfRule>
  </conditionalFormatting>
  <conditionalFormatting sqref="C255:D258">
    <cfRule type="expression" dxfId="112" priority="168" stopIfTrue="1">
      <formula>LEN(TRIM(C255))=0</formula>
    </cfRule>
  </conditionalFormatting>
  <conditionalFormatting sqref="C268:D270">
    <cfRule type="expression" dxfId="111" priority="70" stopIfTrue="1">
      <formula>LEN(TRIM(C268))=0</formula>
    </cfRule>
  </conditionalFormatting>
  <conditionalFormatting sqref="D12:D20">
    <cfRule type="expression" dxfId="110" priority="383" stopIfTrue="1">
      <formula>LEN(TRIM(D12))=0</formula>
    </cfRule>
  </conditionalFormatting>
  <conditionalFormatting sqref="D61:D67">
    <cfRule type="expression" dxfId="109" priority="163" stopIfTrue="1">
      <formula>LEN(TRIM(D61))=0</formula>
    </cfRule>
  </conditionalFormatting>
  <conditionalFormatting sqref="D104:D107">
    <cfRule type="expression" dxfId="108" priority="73" stopIfTrue="1">
      <formula>LEN(TRIM(D104))=0</formula>
    </cfRule>
  </conditionalFormatting>
  <conditionalFormatting sqref="E10:E15 E26:F27 F97:F98 E137:H140 E142:H208 F209:H225">
    <cfRule type="cellIs" dxfId="107" priority="450" stopIfTrue="1" operator="equal">
      <formula>"Indicate Date"</formula>
    </cfRule>
  </conditionalFormatting>
  <conditionalFormatting sqref="E17">
    <cfRule type="cellIs" dxfId="106" priority="389" stopIfTrue="1" operator="equal">
      <formula>"Indicate Date"</formula>
    </cfRule>
  </conditionalFormatting>
  <conditionalFormatting sqref="E100">
    <cfRule type="cellIs" dxfId="105" priority="225" stopIfTrue="1" operator="equal">
      <formula>"Indicate Date"</formula>
    </cfRule>
  </conditionalFormatting>
  <conditionalFormatting sqref="E209:E222">
    <cfRule type="cellIs" dxfId="104" priority="81" stopIfTrue="1" operator="equal">
      <formula>"Indicate Date"</formula>
    </cfRule>
  </conditionalFormatting>
  <conditionalFormatting sqref="E224">
    <cfRule type="cellIs" dxfId="103" priority="24" stopIfTrue="1" operator="equal">
      <formula>"Indicate Date"</formula>
    </cfRule>
  </conditionalFormatting>
  <conditionalFormatting sqref="E275">
    <cfRule type="cellIs" dxfId="102" priority="34" stopIfTrue="1" operator="equal">
      <formula>"Indicate Date"</formula>
    </cfRule>
  </conditionalFormatting>
  <conditionalFormatting sqref="E279:E281">
    <cfRule type="cellIs" dxfId="101" priority="467" stopIfTrue="1" operator="equal">
      <formula>"Indicate Date"</formula>
    </cfRule>
  </conditionalFormatting>
  <conditionalFormatting sqref="E18:H23">
    <cfRule type="cellIs" dxfId="100" priority="2" stopIfTrue="1" operator="equal">
      <formula>"Indicate Date"</formula>
    </cfRule>
  </conditionalFormatting>
  <conditionalFormatting sqref="E25:H27 F67:H67 F280:H281">
    <cfRule type="cellIs" dxfId="99" priority="472" stopIfTrue="1" operator="equal">
      <formula>"Indicate Date"</formula>
    </cfRule>
  </conditionalFormatting>
  <conditionalFormatting sqref="E29:H30">
    <cfRule type="cellIs" dxfId="98" priority="621" stopIfTrue="1" operator="equal">
      <formula>"Indicate Date"</formula>
    </cfRule>
  </conditionalFormatting>
  <conditionalFormatting sqref="E32:H37">
    <cfRule type="cellIs" dxfId="97" priority="39" stopIfTrue="1" operator="equal">
      <formula>"Indicate Date"</formula>
    </cfRule>
  </conditionalFormatting>
  <conditionalFormatting sqref="E39:H40">
    <cfRule type="cellIs" dxfId="96" priority="561" stopIfTrue="1" operator="equal">
      <formula>"Indicate Date"</formula>
    </cfRule>
  </conditionalFormatting>
  <conditionalFormatting sqref="E42:H56">
    <cfRule type="cellIs" dxfId="95" priority="38" stopIfTrue="1" operator="equal">
      <formula>"Indicate Date"</formula>
    </cfRule>
  </conditionalFormatting>
  <conditionalFormatting sqref="E58:H71">
    <cfRule type="cellIs" dxfId="94" priority="25" stopIfTrue="1" operator="equal">
      <formula>"Indicate Date"</formula>
    </cfRule>
  </conditionalFormatting>
  <conditionalFormatting sqref="E73:H82">
    <cfRule type="cellIs" dxfId="93" priority="322" stopIfTrue="1" operator="equal">
      <formula>"Indicate Date"</formula>
    </cfRule>
  </conditionalFormatting>
  <conditionalFormatting sqref="E84:H92">
    <cfRule type="cellIs" dxfId="92" priority="60" stopIfTrue="1" operator="equal">
      <formula>"Indicate Date"</formula>
    </cfRule>
  </conditionalFormatting>
  <conditionalFormatting sqref="E94:H99">
    <cfRule type="cellIs" dxfId="91" priority="262" stopIfTrue="1" operator="equal">
      <formula>"Indicate Date"</formula>
    </cfRule>
  </conditionalFormatting>
  <conditionalFormatting sqref="E101:H107">
    <cfRule type="cellIs" dxfId="90" priority="74" stopIfTrue="1" operator="equal">
      <formula>"Indicate Date"</formula>
    </cfRule>
  </conditionalFormatting>
  <conditionalFormatting sqref="E109:H111">
    <cfRule type="cellIs" dxfId="89" priority="105" stopIfTrue="1" operator="equal">
      <formula>"Indicate Date"</formula>
    </cfRule>
  </conditionalFormatting>
  <conditionalFormatting sqref="E113:H118">
    <cfRule type="cellIs" dxfId="88" priority="10" stopIfTrue="1" operator="equal">
      <formula>"Indicate Date"</formula>
    </cfRule>
  </conditionalFormatting>
  <conditionalFormatting sqref="E120:H129">
    <cfRule type="cellIs" dxfId="87" priority="359" stopIfTrue="1" operator="equal">
      <formula>"Indicate Date"</formula>
    </cfRule>
  </conditionalFormatting>
  <conditionalFormatting sqref="E131:H133">
    <cfRule type="cellIs" dxfId="86" priority="326" stopIfTrue="1" operator="equal">
      <formula>"Indicate Date"</formula>
    </cfRule>
  </conditionalFormatting>
  <conditionalFormatting sqref="E135:H135">
    <cfRule type="cellIs" dxfId="85" priority="353" stopIfTrue="1" operator="equal">
      <formula>"Indicate Date"</formula>
    </cfRule>
  </conditionalFormatting>
  <conditionalFormatting sqref="E227:H274">
    <cfRule type="cellIs" dxfId="84" priority="50" stopIfTrue="1" operator="equal">
      <formula>"Indicate Date"</formula>
    </cfRule>
  </conditionalFormatting>
  <conditionalFormatting sqref="E276:H278">
    <cfRule type="cellIs" dxfId="83" priority="556" stopIfTrue="1" operator="equal">
      <formula>"Indicate Date"</formula>
    </cfRule>
  </conditionalFormatting>
  <conditionalFormatting sqref="F104:F105">
    <cfRule type="cellIs" dxfId="82" priority="642" stopIfTrue="1" operator="equal">
      <formula>"Indicate Date"</formula>
    </cfRule>
  </conditionalFormatting>
  <conditionalFormatting sqref="F10:H17">
    <cfRule type="cellIs" dxfId="81" priority="387" stopIfTrue="1" operator="equal">
      <formula>"Indicate Date"</formula>
    </cfRule>
  </conditionalFormatting>
  <conditionalFormatting sqref="F86:H88">
    <cfRule type="cellIs" dxfId="80" priority="506" stopIfTrue="1" operator="equal">
      <formula>"Indicate Date"</formula>
    </cfRule>
  </conditionalFormatting>
  <conditionalFormatting sqref="F100:H102">
    <cfRule type="cellIs" dxfId="79" priority="227" stopIfTrue="1" operator="equal">
      <formula>"Indicate Date"</formula>
    </cfRule>
  </conditionalFormatting>
  <conditionalFormatting sqref="F275:H276">
    <cfRule type="cellIs" dxfId="78" priority="36" stopIfTrue="1" operator="equal">
      <formula>"Indicate Date"</formula>
    </cfRule>
  </conditionalFormatting>
  <conditionalFormatting sqref="G104:H104">
    <cfRule type="cellIs" dxfId="77" priority="637" stopIfTrue="1" operator="equal">
      <formula>"Indicate Date"</formula>
    </cfRule>
  </conditionalFormatting>
  <conditionalFormatting sqref="I10:I15">
    <cfRule type="expression" dxfId="76" priority="498" stopIfTrue="1">
      <formula>LEN(TRIM(I10))=0</formula>
    </cfRule>
  </conditionalFormatting>
  <conditionalFormatting sqref="I17:I23 A21:D22 K22:K23">
    <cfRule type="expression" dxfId="75" priority="1" stopIfTrue="1">
      <formula>LEN(TRIM(A17))=0</formula>
    </cfRule>
  </conditionalFormatting>
  <conditionalFormatting sqref="I32:I37">
    <cfRule type="expression" dxfId="74" priority="43" stopIfTrue="1">
      <formula>LEN(TRIM(I32))=0</formula>
    </cfRule>
  </conditionalFormatting>
  <conditionalFormatting sqref="I42:I56 C45:D52 K45:K52 D52:D53">
    <cfRule type="expression" dxfId="73" priority="286" stopIfTrue="1">
      <formula>LEN(TRIM(C42))=0</formula>
    </cfRule>
  </conditionalFormatting>
  <conditionalFormatting sqref="I73:I82">
    <cfRule type="expression" dxfId="72" priority="324" stopIfTrue="1">
      <formula>LEN(TRIM(I73))=0</formula>
    </cfRule>
  </conditionalFormatting>
  <conditionalFormatting sqref="I94:I107">
    <cfRule type="expression" dxfId="71" priority="75" stopIfTrue="1">
      <formula>LEN(TRIM(I94))=0</formula>
    </cfRule>
  </conditionalFormatting>
  <conditionalFormatting sqref="I109:I110 N10:AA10 B10:D11 B16 B24:B29 C25:D27 I25:I27 L25:M27 L29:M30 B30:D30 L32:AA32 A34:B37 L34:M37 A38:A64 L39:M40 B42:D44 C53 L53:M55 B54:D55 B58:D59 L58:M69 B73:D79 B82:B89 L82:M89 B91:B93 L91:M97 B94:D98 L98 L99:M103 B104:C105 L105:M105 L108:AA110 L120:AA126 C120:D127 I120:I129 L132:AA132 AC132:AD132 AF132:AN132 AP132 L134:M136 N134:AA235 B137:D140 I137:I140 L138:M218 B142:D206 I142:I225 C207:D212 B213:C221 D213:D225 B222:B226 L223:M235 B227:D234 L236:AA268 B241:D254 B259:D267 L273:AA277 L278:M281">
    <cfRule type="expression" dxfId="70" priority="452" stopIfTrue="1">
      <formula>LEN(TRIM(A10))=0</formula>
    </cfRule>
  </conditionalFormatting>
  <conditionalFormatting sqref="I111">
    <cfRule type="expression" dxfId="69" priority="106" stopIfTrue="1">
      <formula>LEN(TRIM(I111))=0</formula>
    </cfRule>
  </conditionalFormatting>
  <conditionalFormatting sqref="I113:I118">
    <cfRule type="expression" dxfId="68" priority="9" stopIfTrue="1">
      <formula>LEN(TRIM(I113))=0</formula>
    </cfRule>
  </conditionalFormatting>
  <conditionalFormatting sqref="I131:I133">
    <cfRule type="expression" dxfId="67" priority="329" stopIfTrue="1">
      <formula>LEN(TRIM(I131))=0</formula>
    </cfRule>
  </conditionalFormatting>
  <conditionalFormatting sqref="I135">
    <cfRule type="expression" dxfId="66" priority="366" stopIfTrue="1">
      <formula>LEN(TRIM(I135))=0</formula>
    </cfRule>
  </conditionalFormatting>
  <conditionalFormatting sqref="I227:I281">
    <cfRule type="expression" dxfId="65" priority="35" stopIfTrue="1">
      <formula>LEN(TRIM(I227))=0</formula>
    </cfRule>
  </conditionalFormatting>
  <conditionalFormatting sqref="I109:K110">
    <cfRule type="cellIs" dxfId="64" priority="410" stopIfTrue="1" operator="equal">
      <formula>0</formula>
    </cfRule>
  </conditionalFormatting>
  <conditionalFormatting sqref="J22:J23">
    <cfRule type="cellIs" dxfId="63" priority="3" stopIfTrue="1" operator="equal">
      <formula>0</formula>
    </cfRule>
  </conditionalFormatting>
  <conditionalFormatting sqref="J33">
    <cfRule type="cellIs" dxfId="62" priority="297" stopIfTrue="1" operator="equal">
      <formula>0</formula>
    </cfRule>
  </conditionalFormatting>
  <conditionalFormatting sqref="J37">
    <cfRule type="cellIs" dxfId="61" priority="45" stopIfTrue="1" operator="equal">
      <formula>0</formula>
    </cfRule>
  </conditionalFormatting>
  <conditionalFormatting sqref="J45:J52">
    <cfRule type="cellIs" dxfId="60" priority="288" stopIfTrue="1" operator="equal">
      <formula>0</formula>
    </cfRule>
  </conditionalFormatting>
  <conditionalFormatting sqref="J56">
    <cfRule type="cellIs" dxfId="59" priority="292" stopIfTrue="1" operator="equal">
      <formula>0</formula>
    </cfRule>
  </conditionalFormatting>
  <conditionalFormatting sqref="J60:J66">
    <cfRule type="cellIs" dxfId="58" priority="176" stopIfTrue="1" operator="equal">
      <formula>0</formula>
    </cfRule>
  </conditionalFormatting>
  <conditionalFormatting sqref="J69">
    <cfRule type="cellIs" dxfId="57" priority="202" stopIfTrue="1" operator="equal">
      <formula>0</formula>
    </cfRule>
  </conditionalFormatting>
  <conditionalFormatting sqref="J71">
    <cfRule type="cellIs" dxfId="56" priority="102" stopIfTrue="1" operator="equal">
      <formula>0</formula>
    </cfRule>
  </conditionalFormatting>
  <conditionalFormatting sqref="J89">
    <cfRule type="cellIs" dxfId="55" priority="61" stopIfTrue="1" operator="equal">
      <formula>0</formula>
    </cfRule>
  </conditionalFormatting>
  <conditionalFormatting sqref="J99:J100">
    <cfRule type="cellIs" dxfId="54" priority="228" stopIfTrue="1" operator="equal">
      <formula>0</formula>
    </cfRule>
  </conditionalFormatting>
  <conditionalFormatting sqref="J106:J107">
    <cfRule type="cellIs" dxfId="53" priority="72" stopIfTrue="1" operator="equal">
      <formula>0</formula>
    </cfRule>
  </conditionalFormatting>
  <conditionalFormatting sqref="J111">
    <cfRule type="cellIs" dxfId="52" priority="83" stopIfTrue="1" operator="equal">
      <formula>0</formula>
    </cfRule>
  </conditionalFormatting>
  <conditionalFormatting sqref="J114:J115">
    <cfRule type="cellIs" dxfId="51" priority="6" stopIfTrue="1" operator="equal">
      <formula>0</formula>
    </cfRule>
  </conditionalFormatting>
  <conditionalFormatting sqref="J235:J240">
    <cfRule type="cellIs" dxfId="50" priority="219" stopIfTrue="1" operator="equal">
      <formula>0</formula>
    </cfRule>
  </conditionalFormatting>
  <conditionalFormatting sqref="J255:J258">
    <cfRule type="cellIs" dxfId="49" priority="172" stopIfTrue="1" operator="equal">
      <formula>0</formula>
    </cfRule>
  </conditionalFormatting>
  <conditionalFormatting sqref="J269:J272">
    <cfRule type="cellIs" dxfId="48" priority="54" stopIfTrue="1" operator="equal">
      <formula>0</formula>
    </cfRule>
  </conditionalFormatting>
  <conditionalFormatting sqref="J275">
    <cfRule type="cellIs" dxfId="47" priority="31" stopIfTrue="1" operator="equal">
      <formula>0</formula>
    </cfRule>
  </conditionalFormatting>
  <conditionalFormatting sqref="J10:K20">
    <cfRule type="cellIs" dxfId="46" priority="388" stopIfTrue="1" operator="equal">
      <formula>0</formula>
    </cfRule>
  </conditionalFormatting>
  <conditionalFormatting sqref="J21:K21">
    <cfRule type="expression" dxfId="45" priority="63" stopIfTrue="1">
      <formula>LEN(TRIM(J21))=0</formula>
    </cfRule>
  </conditionalFormatting>
  <conditionalFormatting sqref="J25:K27 J32:K32 J34:K36">
    <cfRule type="cellIs" dxfId="44" priority="421" stopIfTrue="1" operator="equal">
      <formula>0</formula>
    </cfRule>
  </conditionalFormatting>
  <conditionalFormatting sqref="J29:K30 J42:K44 J53:K55 J67:K68 J113:K113 J227:K234 J241:K254 J259:K268">
    <cfRule type="cellIs" dxfId="43" priority="451" stopIfTrue="1" operator="equal">
      <formula>0</formula>
    </cfRule>
  </conditionalFormatting>
  <conditionalFormatting sqref="J39:K40">
    <cfRule type="cellIs" dxfId="42" priority="420" stopIfTrue="1" operator="equal">
      <formula>0</formula>
    </cfRule>
  </conditionalFormatting>
  <conditionalFormatting sqref="J58:K59">
    <cfRule type="cellIs" dxfId="41" priority="418" stopIfTrue="1" operator="equal">
      <formula>0</formula>
    </cfRule>
  </conditionalFormatting>
  <conditionalFormatting sqref="J70:K70">
    <cfRule type="cellIs" dxfId="40" priority="29" stopIfTrue="1" operator="equal">
      <formula>0</formula>
    </cfRule>
  </conditionalFormatting>
  <conditionalFormatting sqref="J73:K82">
    <cfRule type="cellIs" dxfId="39" priority="321" stopIfTrue="1" operator="equal">
      <formula>0</formula>
    </cfRule>
  </conditionalFormatting>
  <conditionalFormatting sqref="J84:K88">
    <cfRule type="cellIs" dxfId="38" priority="415" stopIfTrue="1" operator="equal">
      <formula>0</formula>
    </cfRule>
  </conditionalFormatting>
  <conditionalFormatting sqref="J90:K92">
    <cfRule type="cellIs" dxfId="37" priority="414" stopIfTrue="1" operator="equal">
      <formula>0</formula>
    </cfRule>
  </conditionalFormatting>
  <conditionalFormatting sqref="J94:K98">
    <cfRule type="cellIs" dxfId="36" priority="413" stopIfTrue="1" operator="equal">
      <formula>0</formula>
    </cfRule>
  </conditionalFormatting>
  <conditionalFormatting sqref="J101:K105">
    <cfRule type="cellIs" dxfId="35" priority="412" stopIfTrue="1" operator="equal">
      <formula>0</formula>
    </cfRule>
  </conditionalFormatting>
  <conditionalFormatting sqref="J116:K118">
    <cfRule type="cellIs" dxfId="34" priority="409" stopIfTrue="1" operator="equal">
      <formula>0</formula>
    </cfRule>
  </conditionalFormatting>
  <conditionalFormatting sqref="J120:K129">
    <cfRule type="cellIs" dxfId="33" priority="196" stopIfTrue="1" operator="equal">
      <formula>0</formula>
    </cfRule>
  </conditionalFormatting>
  <conditionalFormatting sqref="J131:K133">
    <cfRule type="cellIs" dxfId="32" priority="332" stopIfTrue="1" operator="equal">
      <formula>0</formula>
    </cfRule>
  </conditionalFormatting>
  <conditionalFormatting sqref="J135:K135">
    <cfRule type="cellIs" dxfId="31" priority="361" stopIfTrue="1" operator="equal">
      <formula>0</formula>
    </cfRule>
  </conditionalFormatting>
  <conditionalFormatting sqref="J137:K140">
    <cfRule type="cellIs" dxfId="30" priority="407" stopIfTrue="1" operator="equal">
      <formula>0</formula>
    </cfRule>
  </conditionalFormatting>
  <conditionalFormatting sqref="J142:K225">
    <cfRule type="cellIs" dxfId="29" priority="22" stopIfTrue="1" operator="equal">
      <formula>0</formula>
    </cfRule>
  </conditionalFormatting>
  <conditionalFormatting sqref="J273:K274 J276:K281">
    <cfRule type="cellIs" dxfId="28" priority="404" stopIfTrue="1" operator="equal">
      <formula>0</formula>
    </cfRule>
  </conditionalFormatting>
  <conditionalFormatting sqref="K37">
    <cfRule type="expression" dxfId="27" priority="44" stopIfTrue="1">
      <formula>LEN(TRIM(K37))=0</formula>
    </cfRule>
  </conditionalFormatting>
  <conditionalFormatting sqref="K60:K66">
    <cfRule type="expression" dxfId="26" priority="175" stopIfTrue="1">
      <formula>LEN(TRIM(K60))=0</formula>
    </cfRule>
  </conditionalFormatting>
  <conditionalFormatting sqref="K69">
    <cfRule type="expression" dxfId="25" priority="200" stopIfTrue="1">
      <formula>LEN(TRIM(K69))=0</formula>
    </cfRule>
  </conditionalFormatting>
  <conditionalFormatting sqref="K99:K100">
    <cfRule type="expression" dxfId="24" priority="229" stopIfTrue="1">
      <formula>LEN(TRIM(K99))=0</formula>
    </cfRule>
  </conditionalFormatting>
  <conditionalFormatting sqref="K106:K107">
    <cfRule type="expression" dxfId="23" priority="77" stopIfTrue="1">
      <formula>LEN(TRIM(K106))=0</formula>
    </cfRule>
  </conditionalFormatting>
  <conditionalFormatting sqref="K114">
    <cfRule type="expression" dxfId="22" priority="5" stopIfTrue="1">
      <formula>LEN(TRIM(K114))=0</formula>
    </cfRule>
  </conditionalFormatting>
  <conditionalFormatting sqref="K235:K240">
    <cfRule type="expression" dxfId="21" priority="220" stopIfTrue="1">
      <formula>LEN(TRIM(K235))=0</formula>
    </cfRule>
  </conditionalFormatting>
  <conditionalFormatting sqref="K255:K258">
    <cfRule type="expression" dxfId="20" priority="171" stopIfTrue="1">
      <formula>LEN(TRIM(K255))=0</formula>
    </cfRule>
  </conditionalFormatting>
  <conditionalFormatting sqref="K269:K272">
    <cfRule type="expression" dxfId="19" priority="53" stopIfTrue="1">
      <formula>LEN(TRIM(K269))=0</formula>
    </cfRule>
  </conditionalFormatting>
  <conditionalFormatting sqref="K275">
    <cfRule type="expression" dxfId="18" priority="32" stopIfTrue="1">
      <formula>LEN(TRIM(K275))=0</formula>
    </cfRule>
  </conditionalFormatting>
  <conditionalFormatting sqref="K71:L71">
    <cfRule type="expression" dxfId="17" priority="101" stopIfTrue="1">
      <formula>LEN(TRIM(K71))=0</formula>
    </cfRule>
  </conditionalFormatting>
  <conditionalFormatting sqref="K115:L115">
    <cfRule type="expression" dxfId="16" priority="13" stopIfTrue="1">
      <formula>LEN(TRIM(K115))=0</formula>
    </cfRule>
  </conditionalFormatting>
  <conditionalFormatting sqref="K33:M33">
    <cfRule type="expression" dxfId="15" priority="293" stopIfTrue="1">
      <formula>LEN(TRIM(K33))=0</formula>
    </cfRule>
  </conditionalFormatting>
  <conditionalFormatting sqref="L21:M23">
    <cfRule type="expression" dxfId="14" priority="143" stopIfTrue="1">
      <formula>LEN(TRIM(L21))=0</formula>
    </cfRule>
  </conditionalFormatting>
  <conditionalFormatting sqref="L42:M51 L52">
    <cfRule type="expression" dxfId="13" priority="203" stopIfTrue="1">
      <formula>LEN(TRIM(L42))=0</formula>
    </cfRule>
  </conditionalFormatting>
  <conditionalFormatting sqref="L111:M114">
    <cfRule type="expression" dxfId="12" priority="104" stopIfTrue="1">
      <formula>LEN(TRIM(L111))=0</formula>
    </cfRule>
  </conditionalFormatting>
  <conditionalFormatting sqref="L116:M119">
    <cfRule type="expression" dxfId="11" priority="11" stopIfTrue="1">
      <formula>LEN(TRIM(L116))=0</formula>
    </cfRule>
  </conditionalFormatting>
  <conditionalFormatting sqref="L127:M127">
    <cfRule type="expression" dxfId="10" priority="195" stopIfTrue="1">
      <formula>LEN(TRIM(L127))=0</formula>
    </cfRule>
  </conditionalFormatting>
  <conditionalFormatting sqref="L72:AA81">
    <cfRule type="expression" dxfId="9" priority="312" stopIfTrue="1">
      <formula>LEN(TRIM(L72))=0</formula>
    </cfRule>
  </conditionalFormatting>
  <conditionalFormatting sqref="L128:AA130 AC128:AD130 AF128:AN130 AP128:AP130">
    <cfRule type="expression" dxfId="8" priority="333" stopIfTrue="1">
      <formula>LEN(TRIM(L128))=0</formula>
    </cfRule>
  </conditionalFormatting>
  <conditionalFormatting sqref="M131">
    <cfRule type="expression" dxfId="7" priority="194" stopIfTrue="1">
      <formula>LEN(TRIM(M131))=0</formula>
    </cfRule>
  </conditionalFormatting>
  <conditionalFormatting sqref="N21:AA31 A23:A33">
    <cfRule type="expression" dxfId="6" priority="145" stopIfTrue="1">
      <formula>LEN(TRIM(A21))=0</formula>
    </cfRule>
  </conditionalFormatting>
  <conditionalFormatting sqref="N33:AA69">
    <cfRule type="expression" dxfId="5" priority="305" stopIfTrue="1">
      <formula>LEN(TRIM(N33))=0</formula>
    </cfRule>
  </conditionalFormatting>
  <conditionalFormatting sqref="N71:AA71">
    <cfRule type="expression" dxfId="4" priority="103" stopIfTrue="1">
      <formula>LEN(TRIM(N71))=0</formula>
    </cfRule>
  </conditionalFormatting>
  <conditionalFormatting sqref="N82:AA107">
    <cfRule type="expression" dxfId="3" priority="122" stopIfTrue="1">
      <formula>LEN(TRIM(N82))=0</formula>
    </cfRule>
  </conditionalFormatting>
  <conditionalFormatting sqref="N111:AA119">
    <cfRule type="expression" dxfId="2" priority="112" stopIfTrue="1">
      <formula>LEN(TRIM(N111))=0</formula>
    </cfRule>
  </conditionalFormatting>
  <conditionalFormatting sqref="AC10:AD126 AF10:AN126 AP10:AP126 I58:I71 L70:AA70 A70:A79">
    <cfRule type="expression" dxfId="1" priority="30" stopIfTrue="1">
      <formula>LEN(TRIM(A10))=0</formula>
    </cfRule>
  </conditionalFormatting>
  <conditionalFormatting sqref="AC134:AD277 AF134:AN277 AP134:AP277 A136:A280 N269:AA272">
    <cfRule type="expression" dxfId="0" priority="92" stopIfTrue="1">
      <formula>LEN(TRIM(A134))=0</formula>
    </cfRule>
  </conditionalFormatting>
  <dataValidations count="1">
    <dataValidation type="list" allowBlank="1" showErrorMessage="1" sqref="D22:D23 D271 I271" xr:uid="{00000000-0002-0000-0000-000000000000}">
      <formula1>#REF!</formula1>
    </dataValidation>
  </dataValidations>
  <pageMargins left="1.299212598425197" right="0.15748031496062992" top="0.27559055118110237" bottom="0.31496062992125984" header="0" footer="0"/>
  <pageSetup paperSize="5" scale="55" fitToHeight="0" pageOrder="overThenDown" orientation="landscape" r:id="rId1"/>
  <extLst>
    <ext xmlns:x14="http://schemas.microsoft.com/office/spreadsheetml/2009/9/main" uri="{CCE6A557-97BC-4b89-ADB6-D9C93CAAB3DF}">
      <x14:dataValidations xmlns:xm="http://schemas.microsoft.com/office/excel/2006/main" count="6">
        <x14:dataValidation type="list" allowBlank="1" showErrorMessage="1" xr:uid="{00000000-0002-0000-0000-000001000000}">
          <x14:formula1>
            <xm:f>data_validation!$B$1:$B$6</xm:f>
          </x14:formula1>
          <xm:sqref>I10 I25:I27 I94:I98 I227:I234 I280:I281 I91:I92 I67:I68 I137 I142:I193 I34:I36 I29 I73:I82 I273:I274 I120:I127 I109:I110 I32 I84:I88 I58:I59 I113</xm:sqref>
        </x14:dataValidation>
        <x14:dataValidation type="list" allowBlank="1" showErrorMessage="1" xr:uid="{00000000-0002-0000-0000-000002000000}">
          <x14:formula1>
            <xm:f>data_validation!$A$1:$A$19</xm:f>
          </x14:formula1>
          <xm:sqref>D10 D25:D27 D29 D94:D98 D227:D234 D280 D135 D137 D91:D92 D34:D36 D58:D68 D142:D193 D273:D274 D120:D127 D12:D20 D131:D133 D32 D84:D88 D113 D73:D82</xm:sqref>
        </x14:dataValidation>
        <x14:dataValidation type="list" allowBlank="1" showErrorMessage="1" xr:uid="{00000000-0002-0000-0000-000003000000}">
          <x14:formula1>
            <xm:f>'C:\Users\AMEER\Downloads\[Final Updated-APP-CY-2023.xlsx]data_validation'!#REF!</xm:f>
          </x14:formula1>
          <xm:sqref>I33 I99:I100 I56 I235:I240 I64 D70 D33 D99:D100 D56 D235:D240 I60:I62 D45:D53 I45:I52</xm:sqref>
        </x14:dataValidation>
        <x14:dataValidation type="list" allowBlank="1" showErrorMessage="1" xr:uid="{00000000-0002-0000-0000-000004000000}">
          <x14:formula1>
            <xm:f>'C:\Users\DSWD\Downloads\[Final Updated-APP-CY-2023.xlsx]data_validation'!#REF!</xm:f>
          </x14:formula1>
          <xm:sqref>D69 D255:D258 I255:I258 I65:I66 I63 I69</xm:sqref>
        </x14:dataValidation>
        <x14:dataValidation type="list" allowBlank="1" showErrorMessage="1" xr:uid="{00000000-0002-0000-0000-000005000000}">
          <x14:formula1>
            <xm:f>'C:\Users\DSWD\Documents\[Updated-APP-CY-2023.xlsx]data_validation'!#REF!</xm:f>
          </x14:formula1>
          <xm:sqref>I71 D111 I111 D71 D107 I269:I270 I106:I107 D269:D270 D89 D37 D275 D114:D115 I89 I37 I275 I114:I115</xm:sqref>
        </x14:dataValidation>
        <x14:dataValidation type="list" allowBlank="1" showErrorMessage="1" xr:uid="{00000000-0002-0000-0000-000006000000}">
          <x14:formula1>
            <xm:f>data_validation!#REF!</xm:f>
          </x14:formula1>
          <xm:sqref>I272 D272 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B10" workbookViewId="0">
      <selection activeCell="B29" sqref="B29"/>
    </sheetView>
  </sheetViews>
  <sheetFormatPr defaultColWidth="12.58203125" defaultRowHeight="15" customHeight="1"/>
  <cols>
    <col min="1" max="1" width="6.75" customWidth="1"/>
    <col min="2" max="2" width="95.25" customWidth="1"/>
    <col min="3" max="3" width="20.25" customWidth="1"/>
    <col min="4" max="8" width="8.25" customWidth="1"/>
    <col min="9" max="26" width="8.58203125" customWidth="1"/>
  </cols>
  <sheetData>
    <row r="1" spans="1:26" ht="14.25" customHeight="1">
      <c r="A1" s="63"/>
      <c r="B1" s="66" t="s">
        <v>267</v>
      </c>
      <c r="C1" s="520" t="s">
        <v>268</v>
      </c>
      <c r="D1" s="521"/>
      <c r="E1" s="521"/>
      <c r="F1" s="521"/>
      <c r="G1" s="522"/>
      <c r="H1" s="63"/>
      <c r="I1" s="60"/>
      <c r="J1" s="60"/>
      <c r="K1" s="60"/>
      <c r="L1" s="60"/>
      <c r="M1" s="60"/>
      <c r="N1" s="60"/>
      <c r="O1" s="60"/>
      <c r="P1" s="60"/>
      <c r="Q1" s="60"/>
      <c r="R1" s="60"/>
      <c r="S1" s="60"/>
      <c r="T1" s="60"/>
      <c r="U1" s="60"/>
      <c r="V1" s="60"/>
      <c r="W1" s="60"/>
      <c r="X1" s="60"/>
      <c r="Y1" s="60"/>
      <c r="Z1" s="60"/>
    </row>
    <row r="2" spans="1:26" ht="43.5" customHeight="1">
      <c r="A2" s="67" t="s">
        <v>269</v>
      </c>
      <c r="B2" s="68" t="s">
        <v>270</v>
      </c>
      <c r="C2" s="69" t="s">
        <v>1</v>
      </c>
      <c r="D2" s="70"/>
      <c r="E2" s="70"/>
      <c r="F2" s="70"/>
      <c r="G2" s="70"/>
      <c r="H2" s="63"/>
      <c r="I2" s="60"/>
      <c r="J2" s="60"/>
      <c r="K2" s="60"/>
      <c r="L2" s="60"/>
      <c r="M2" s="60"/>
      <c r="N2" s="60"/>
      <c r="O2" s="60"/>
      <c r="P2" s="60"/>
      <c r="Q2" s="60"/>
      <c r="R2" s="60"/>
      <c r="S2" s="60"/>
      <c r="T2" s="60"/>
      <c r="U2" s="60"/>
      <c r="V2" s="60"/>
      <c r="W2" s="60"/>
      <c r="X2" s="60"/>
      <c r="Y2" s="60"/>
      <c r="Z2" s="60"/>
    </row>
    <row r="3" spans="1:26" ht="49.5" customHeight="1">
      <c r="A3" s="67" t="s">
        <v>271</v>
      </c>
      <c r="B3" s="71" t="s">
        <v>272</v>
      </c>
      <c r="C3" s="72" t="s">
        <v>2</v>
      </c>
      <c r="D3" s="70"/>
      <c r="E3" s="70"/>
      <c r="F3" s="70"/>
      <c r="G3" s="70"/>
      <c r="H3" s="63"/>
      <c r="I3" s="60"/>
      <c r="J3" s="60"/>
      <c r="K3" s="60"/>
      <c r="L3" s="60"/>
      <c r="M3" s="60"/>
      <c r="N3" s="60"/>
      <c r="O3" s="60"/>
      <c r="P3" s="60"/>
      <c r="Q3" s="60"/>
      <c r="R3" s="60"/>
      <c r="S3" s="60"/>
      <c r="T3" s="60"/>
      <c r="U3" s="60"/>
      <c r="V3" s="60"/>
      <c r="W3" s="60"/>
      <c r="X3" s="60"/>
      <c r="Y3" s="60"/>
      <c r="Z3" s="60"/>
    </row>
    <row r="4" spans="1:26" ht="45.75" customHeight="1">
      <c r="A4" s="67" t="s">
        <v>273</v>
      </c>
      <c r="B4" s="71" t="s">
        <v>274</v>
      </c>
      <c r="C4" s="72" t="s">
        <v>275</v>
      </c>
      <c r="D4" s="70"/>
      <c r="E4" s="70"/>
      <c r="F4" s="70"/>
      <c r="G4" s="70"/>
      <c r="H4" s="63"/>
      <c r="I4" s="60"/>
      <c r="J4" s="60"/>
      <c r="K4" s="60"/>
      <c r="L4" s="60"/>
      <c r="M4" s="60"/>
      <c r="N4" s="60"/>
      <c r="O4" s="60"/>
      <c r="P4" s="60"/>
      <c r="Q4" s="60"/>
      <c r="R4" s="60"/>
      <c r="S4" s="60"/>
      <c r="T4" s="60"/>
      <c r="U4" s="60"/>
      <c r="V4" s="60"/>
      <c r="W4" s="60"/>
      <c r="X4" s="60"/>
      <c r="Y4" s="60"/>
      <c r="Z4" s="60"/>
    </row>
    <row r="5" spans="1:26" ht="66" customHeight="1">
      <c r="A5" s="523" t="s">
        <v>276</v>
      </c>
      <c r="B5" s="525" t="s">
        <v>277</v>
      </c>
      <c r="C5" s="526" t="s">
        <v>4</v>
      </c>
      <c r="D5" s="527" t="s">
        <v>5</v>
      </c>
      <c r="E5" s="521"/>
      <c r="F5" s="521"/>
      <c r="G5" s="522"/>
      <c r="H5" s="63"/>
      <c r="I5" s="60"/>
      <c r="J5" s="60"/>
      <c r="K5" s="60"/>
      <c r="L5" s="60"/>
      <c r="M5" s="60"/>
      <c r="N5" s="60"/>
      <c r="O5" s="60"/>
      <c r="P5" s="60"/>
      <c r="Q5" s="60"/>
      <c r="R5" s="60"/>
      <c r="S5" s="60"/>
      <c r="T5" s="60"/>
      <c r="U5" s="60"/>
      <c r="V5" s="60"/>
      <c r="W5" s="60"/>
      <c r="X5" s="60"/>
      <c r="Y5" s="60"/>
      <c r="Z5" s="60"/>
    </row>
    <row r="6" spans="1:26" ht="47.25" customHeight="1">
      <c r="A6" s="524"/>
      <c r="B6" s="524"/>
      <c r="C6" s="524"/>
      <c r="D6" s="73" t="s">
        <v>278</v>
      </c>
      <c r="E6" s="73" t="s">
        <v>24</v>
      </c>
      <c r="F6" s="73" t="s">
        <v>15</v>
      </c>
      <c r="G6" s="73" t="s">
        <v>16</v>
      </c>
      <c r="H6" s="63"/>
      <c r="I6" s="60"/>
      <c r="J6" s="60"/>
      <c r="K6" s="60"/>
      <c r="L6" s="60"/>
      <c r="M6" s="60"/>
      <c r="N6" s="60"/>
      <c r="O6" s="60"/>
      <c r="P6" s="60"/>
      <c r="Q6" s="60"/>
      <c r="R6" s="60"/>
      <c r="S6" s="60"/>
      <c r="T6" s="60"/>
      <c r="U6" s="60"/>
      <c r="V6" s="60"/>
      <c r="W6" s="60"/>
      <c r="X6" s="60"/>
      <c r="Y6" s="60"/>
      <c r="Z6" s="60"/>
    </row>
    <row r="7" spans="1:26" ht="42.75" customHeight="1">
      <c r="A7" s="67" t="s">
        <v>279</v>
      </c>
      <c r="B7" s="71" t="s">
        <v>280</v>
      </c>
      <c r="C7" s="72" t="s">
        <v>6</v>
      </c>
      <c r="D7" s="70"/>
      <c r="E7" s="70"/>
      <c r="F7" s="70"/>
      <c r="G7" s="70"/>
      <c r="H7" s="63"/>
      <c r="I7" s="60"/>
      <c r="J7" s="60"/>
      <c r="K7" s="60"/>
      <c r="L7" s="60"/>
      <c r="M7" s="60"/>
      <c r="N7" s="60"/>
      <c r="O7" s="60"/>
      <c r="P7" s="60"/>
      <c r="Q7" s="60"/>
      <c r="R7" s="60"/>
      <c r="S7" s="60"/>
      <c r="T7" s="60"/>
      <c r="U7" s="60"/>
      <c r="V7" s="60"/>
      <c r="W7" s="60"/>
      <c r="X7" s="60"/>
      <c r="Y7" s="60"/>
      <c r="Z7" s="60"/>
    </row>
    <row r="8" spans="1:26" ht="14.25" customHeight="1">
      <c r="A8" s="67" t="s">
        <v>281</v>
      </c>
      <c r="B8" s="71" t="s">
        <v>282</v>
      </c>
      <c r="C8" s="72" t="s">
        <v>7</v>
      </c>
      <c r="D8" s="70"/>
      <c r="E8" s="70"/>
      <c r="F8" s="70"/>
      <c r="G8" s="70"/>
      <c r="H8" s="63"/>
      <c r="I8" s="60"/>
      <c r="J8" s="60"/>
      <c r="K8" s="60"/>
      <c r="L8" s="60"/>
      <c r="M8" s="60"/>
      <c r="N8" s="60"/>
      <c r="O8" s="60"/>
      <c r="P8" s="60"/>
      <c r="Q8" s="60"/>
      <c r="R8" s="60"/>
      <c r="S8" s="60"/>
      <c r="T8" s="60"/>
      <c r="U8" s="60"/>
      <c r="V8" s="60"/>
      <c r="W8" s="60"/>
      <c r="X8" s="60"/>
      <c r="Y8" s="60"/>
      <c r="Z8" s="60"/>
    </row>
    <row r="9" spans="1:26" ht="14.25" customHeight="1">
      <c r="A9" s="67" t="s">
        <v>283</v>
      </c>
      <c r="B9" s="74" t="s">
        <v>284</v>
      </c>
      <c r="C9" s="75"/>
      <c r="D9" s="63"/>
      <c r="E9" s="63"/>
      <c r="F9" s="63"/>
      <c r="G9" s="63"/>
      <c r="H9" s="63"/>
      <c r="I9" s="60"/>
      <c r="J9" s="60"/>
      <c r="K9" s="60"/>
      <c r="L9" s="60"/>
      <c r="M9" s="60"/>
      <c r="N9" s="60"/>
      <c r="O9" s="60"/>
      <c r="P9" s="60"/>
      <c r="Q9" s="60"/>
      <c r="R9" s="60"/>
      <c r="S9" s="60"/>
      <c r="T9" s="60"/>
      <c r="U9" s="60"/>
      <c r="V9" s="60"/>
      <c r="W9" s="60"/>
      <c r="X9" s="60"/>
      <c r="Y9" s="60"/>
      <c r="Z9" s="60"/>
    </row>
    <row r="10" spans="1:26" ht="14.25" customHeight="1">
      <c r="A10" s="63"/>
      <c r="B10" s="63"/>
      <c r="C10" s="63"/>
      <c r="D10" s="63"/>
      <c r="E10" s="63"/>
      <c r="F10" s="63"/>
      <c r="G10" s="63"/>
      <c r="H10" s="63"/>
      <c r="I10" s="60"/>
      <c r="J10" s="60"/>
      <c r="K10" s="60"/>
      <c r="L10" s="60"/>
      <c r="M10" s="60"/>
      <c r="N10" s="60"/>
      <c r="O10" s="60"/>
      <c r="P10" s="60"/>
      <c r="Q10" s="60"/>
      <c r="R10" s="60"/>
      <c r="S10" s="60"/>
      <c r="T10" s="60"/>
      <c r="U10" s="60"/>
      <c r="V10" s="60"/>
      <c r="W10" s="60"/>
      <c r="X10" s="60"/>
      <c r="Y10" s="60"/>
      <c r="Z10" s="60"/>
    </row>
    <row r="11" spans="1:26" ht="14.25" customHeight="1">
      <c r="A11" s="63"/>
      <c r="B11" s="63"/>
      <c r="C11" s="63"/>
      <c r="D11" s="63"/>
      <c r="E11" s="63"/>
      <c r="F11" s="60" t="s">
        <v>321</v>
      </c>
      <c r="G11" s="63"/>
      <c r="H11" s="63"/>
      <c r="I11" s="60"/>
      <c r="J11" s="60"/>
      <c r="K11" s="60"/>
      <c r="L11" s="60"/>
      <c r="M11" s="60"/>
      <c r="N11" s="60"/>
      <c r="O11" s="60"/>
      <c r="P11" s="60"/>
      <c r="Q11" s="60"/>
      <c r="R11" s="60"/>
      <c r="S11" s="60"/>
      <c r="T11" s="60"/>
      <c r="U11" s="60"/>
      <c r="V11" s="60"/>
      <c r="W11" s="60"/>
      <c r="X11" s="60"/>
      <c r="Y11" s="60"/>
      <c r="Z11" s="60"/>
    </row>
    <row r="12" spans="1:26" ht="14.25" customHeight="1">
      <c r="A12" s="76"/>
      <c r="B12" s="67" t="s">
        <v>285</v>
      </c>
      <c r="C12" s="63"/>
      <c r="D12" s="63"/>
      <c r="E12" s="63"/>
      <c r="F12" s="63"/>
      <c r="G12" s="63"/>
      <c r="H12" s="63"/>
      <c r="I12" s="60"/>
      <c r="J12" s="60"/>
      <c r="K12" s="60"/>
      <c r="L12" s="60"/>
      <c r="M12" s="60"/>
      <c r="N12" s="60"/>
      <c r="O12" s="60"/>
      <c r="P12" s="60"/>
      <c r="Q12" s="60"/>
      <c r="R12" s="60"/>
      <c r="S12" s="60"/>
      <c r="T12" s="60"/>
      <c r="U12" s="60"/>
      <c r="V12" s="60"/>
      <c r="W12" s="60"/>
      <c r="X12" s="60"/>
      <c r="Y12" s="60"/>
      <c r="Z12" s="60"/>
    </row>
    <row r="13" spans="1:26" ht="14.25" customHeight="1">
      <c r="A13" s="77" t="s">
        <v>286</v>
      </c>
      <c r="B13" s="78" t="s">
        <v>287</v>
      </c>
      <c r="C13" s="63"/>
      <c r="D13" s="63"/>
      <c r="E13" s="63"/>
      <c r="F13" s="63"/>
      <c r="G13" s="63"/>
      <c r="H13" s="63"/>
      <c r="I13" s="60"/>
      <c r="J13" s="60"/>
      <c r="K13" s="60"/>
      <c r="L13" s="60"/>
      <c r="M13" s="60"/>
      <c r="N13" s="60"/>
      <c r="O13" s="60"/>
      <c r="P13" s="60"/>
      <c r="Q13" s="60"/>
      <c r="R13" s="60"/>
      <c r="S13" s="60"/>
      <c r="T13" s="60"/>
      <c r="U13" s="60"/>
      <c r="V13" s="60"/>
      <c r="W13" s="60"/>
      <c r="X13" s="60"/>
      <c r="Y13" s="60"/>
      <c r="Z13" s="60"/>
    </row>
    <row r="14" spans="1:26" ht="14.25" customHeight="1">
      <c r="A14" s="77" t="s">
        <v>288</v>
      </c>
      <c r="B14" s="74" t="s">
        <v>289</v>
      </c>
      <c r="C14" s="63"/>
      <c r="D14" s="63"/>
      <c r="E14" s="63"/>
      <c r="F14" s="63"/>
      <c r="G14" s="63"/>
      <c r="H14" s="63"/>
      <c r="I14" s="60"/>
      <c r="J14" s="60"/>
      <c r="K14" s="60"/>
      <c r="L14" s="60"/>
      <c r="M14" s="60"/>
      <c r="N14" s="60"/>
      <c r="O14" s="60"/>
      <c r="P14" s="60"/>
      <c r="Q14" s="60"/>
      <c r="R14" s="60"/>
      <c r="S14" s="60"/>
      <c r="T14" s="60"/>
      <c r="U14" s="60"/>
      <c r="V14" s="60"/>
      <c r="W14" s="60"/>
      <c r="X14" s="60"/>
      <c r="Y14" s="60"/>
      <c r="Z14" s="60"/>
    </row>
    <row r="15" spans="1:26" ht="14.25" customHeight="1">
      <c r="A15" s="77" t="s">
        <v>290</v>
      </c>
      <c r="B15" s="74" t="s">
        <v>291</v>
      </c>
      <c r="C15" s="63"/>
      <c r="D15" s="63"/>
      <c r="E15" s="63"/>
      <c r="F15" s="63"/>
      <c r="G15" s="63"/>
      <c r="H15" s="63"/>
      <c r="I15" s="60"/>
      <c r="J15" s="60"/>
      <c r="K15" s="60"/>
      <c r="L15" s="60"/>
      <c r="M15" s="60"/>
      <c r="N15" s="60"/>
      <c r="O15" s="60"/>
      <c r="P15" s="60"/>
      <c r="Q15" s="60"/>
      <c r="R15" s="60"/>
      <c r="S15" s="60"/>
      <c r="T15" s="60"/>
      <c r="U15" s="60"/>
      <c r="V15" s="60"/>
      <c r="W15" s="60"/>
      <c r="X15" s="60"/>
      <c r="Y15" s="60"/>
      <c r="Z15" s="60"/>
    </row>
    <row r="16" spans="1:26" ht="14.25" customHeight="1">
      <c r="A16" s="77" t="s">
        <v>292</v>
      </c>
      <c r="B16" s="79" t="s">
        <v>293</v>
      </c>
      <c r="C16" s="63"/>
      <c r="D16" s="63"/>
      <c r="E16" s="63"/>
      <c r="F16" s="63"/>
      <c r="G16" s="63"/>
      <c r="H16" s="63"/>
      <c r="I16" s="60"/>
      <c r="J16" s="60"/>
      <c r="K16" s="60"/>
      <c r="L16" s="60"/>
      <c r="M16" s="60"/>
      <c r="N16" s="60"/>
      <c r="O16" s="60"/>
      <c r="P16" s="60"/>
      <c r="Q16" s="60"/>
      <c r="R16" s="60"/>
      <c r="S16" s="60"/>
      <c r="T16" s="60"/>
      <c r="U16" s="60"/>
      <c r="V16" s="60"/>
      <c r="W16" s="60"/>
      <c r="X16" s="60"/>
      <c r="Y16" s="60"/>
      <c r="Z16" s="60"/>
    </row>
    <row r="17" spans="1:26" ht="14.25" customHeight="1">
      <c r="A17" s="63"/>
      <c r="B17" s="63"/>
      <c r="C17" s="63"/>
      <c r="D17" s="63"/>
      <c r="E17" s="63"/>
      <c r="F17" s="63"/>
      <c r="G17" s="63"/>
      <c r="H17" s="63"/>
      <c r="I17" s="60"/>
      <c r="J17" s="60"/>
      <c r="K17" s="60"/>
      <c r="L17" s="60"/>
      <c r="M17" s="60"/>
      <c r="N17" s="60"/>
      <c r="O17" s="60"/>
      <c r="P17" s="60"/>
      <c r="Q17" s="60"/>
      <c r="R17" s="60"/>
      <c r="S17" s="60"/>
      <c r="T17" s="60"/>
      <c r="U17" s="60"/>
      <c r="V17" s="60"/>
      <c r="W17" s="60"/>
      <c r="X17" s="60"/>
      <c r="Y17" s="60"/>
      <c r="Z17" s="60"/>
    </row>
    <row r="18" spans="1:26" ht="14.25" customHeight="1">
      <c r="A18" s="63"/>
      <c r="B18" s="80" t="s">
        <v>294</v>
      </c>
      <c r="C18" s="63"/>
      <c r="D18" s="63"/>
      <c r="E18" s="63"/>
      <c r="F18" s="63"/>
      <c r="G18" s="63"/>
      <c r="H18" s="63"/>
      <c r="I18" s="60"/>
      <c r="J18" s="60"/>
      <c r="K18" s="60"/>
      <c r="L18" s="60"/>
      <c r="M18" s="60"/>
      <c r="N18" s="60"/>
      <c r="O18" s="60"/>
      <c r="P18" s="60"/>
      <c r="Q18" s="60"/>
      <c r="R18" s="60"/>
      <c r="S18" s="60"/>
      <c r="T18" s="60"/>
      <c r="U18" s="60"/>
      <c r="V18" s="60"/>
      <c r="W18" s="60"/>
      <c r="X18" s="60"/>
      <c r="Y18" s="60"/>
      <c r="Z18" s="60"/>
    </row>
    <row r="19" spans="1:26" ht="14.25" customHeight="1">
      <c r="A19" s="63"/>
      <c r="B19" s="5" t="s">
        <v>295</v>
      </c>
      <c r="C19" s="63"/>
      <c r="D19" s="63"/>
      <c r="E19" s="63"/>
      <c r="F19" s="63"/>
      <c r="G19" s="63"/>
      <c r="H19" s="63"/>
      <c r="I19" s="60"/>
      <c r="J19" s="60"/>
      <c r="K19" s="60"/>
      <c r="L19" s="60"/>
      <c r="M19" s="60"/>
      <c r="N19" s="60"/>
      <c r="O19" s="60"/>
      <c r="P19" s="60"/>
      <c r="Q19" s="60"/>
      <c r="R19" s="60"/>
      <c r="S19" s="60"/>
      <c r="T19" s="60"/>
      <c r="U19" s="60"/>
      <c r="V19" s="60"/>
      <c r="W19" s="60"/>
      <c r="X19" s="60"/>
      <c r="Y19" s="60"/>
      <c r="Z19" s="60"/>
    </row>
    <row r="20" spans="1:26" ht="14.25" customHeight="1">
      <c r="A20" s="63"/>
      <c r="B20" s="5" t="s">
        <v>296</v>
      </c>
      <c r="C20" s="63"/>
      <c r="D20" s="63"/>
      <c r="E20" s="63"/>
      <c r="F20" s="63"/>
      <c r="G20" s="63"/>
      <c r="H20" s="63"/>
      <c r="I20" s="60"/>
      <c r="J20" s="60"/>
      <c r="K20" s="60"/>
      <c r="L20" s="60"/>
      <c r="M20" s="60"/>
      <c r="N20" s="60"/>
      <c r="O20" s="60"/>
      <c r="P20" s="60"/>
      <c r="Q20" s="60"/>
      <c r="R20" s="60"/>
      <c r="S20" s="60"/>
      <c r="T20" s="60"/>
      <c r="U20" s="60"/>
      <c r="V20" s="60"/>
      <c r="W20" s="60"/>
      <c r="X20" s="60"/>
      <c r="Y20" s="60"/>
      <c r="Z20" s="60"/>
    </row>
    <row r="21" spans="1:26" ht="14.25" customHeight="1">
      <c r="A21" s="63"/>
      <c r="B21" s="5" t="s">
        <v>297</v>
      </c>
      <c r="C21" s="63"/>
      <c r="D21" s="63"/>
      <c r="E21" s="63"/>
      <c r="F21" s="63"/>
      <c r="G21" s="63"/>
      <c r="H21" s="63"/>
      <c r="I21" s="60"/>
      <c r="J21" s="60"/>
      <c r="K21" s="60"/>
      <c r="L21" s="60"/>
      <c r="M21" s="60"/>
      <c r="N21" s="60"/>
      <c r="O21" s="60"/>
      <c r="P21" s="60"/>
      <c r="Q21" s="60"/>
      <c r="R21" s="60"/>
      <c r="S21" s="60"/>
      <c r="T21" s="60"/>
      <c r="U21" s="60"/>
      <c r="V21" s="60"/>
      <c r="W21" s="60"/>
      <c r="X21" s="60"/>
      <c r="Y21" s="60"/>
      <c r="Z21" s="60"/>
    </row>
    <row r="22" spans="1:26" ht="14.25" customHeight="1">
      <c r="A22" s="63"/>
      <c r="B22" s="5" t="s">
        <v>298</v>
      </c>
      <c r="C22" s="63"/>
      <c r="D22" s="63"/>
      <c r="E22" s="63"/>
      <c r="F22" s="63"/>
      <c r="G22" s="63"/>
      <c r="H22" s="63"/>
      <c r="I22" s="60"/>
      <c r="J22" s="60"/>
      <c r="K22" s="60"/>
      <c r="L22" s="60"/>
      <c r="M22" s="60"/>
      <c r="N22" s="60"/>
      <c r="O22" s="60"/>
      <c r="P22" s="60"/>
      <c r="Q22" s="60"/>
      <c r="R22" s="60"/>
      <c r="S22" s="60"/>
      <c r="T22" s="60"/>
      <c r="U22" s="60"/>
      <c r="V22" s="60"/>
      <c r="W22" s="60"/>
      <c r="X22" s="60"/>
      <c r="Y22" s="60"/>
      <c r="Z22" s="60"/>
    </row>
    <row r="23" spans="1:26" ht="14.25" customHeight="1">
      <c r="A23" s="63"/>
      <c r="B23" s="5" t="s">
        <v>299</v>
      </c>
      <c r="C23" s="63"/>
      <c r="D23" s="63"/>
      <c r="E23" s="63"/>
      <c r="F23" s="63"/>
      <c r="G23" s="63"/>
      <c r="H23" s="63"/>
      <c r="I23" s="60"/>
      <c r="J23" s="60"/>
      <c r="K23" s="60"/>
      <c r="L23" s="60"/>
      <c r="M23" s="60"/>
      <c r="N23" s="60"/>
      <c r="O23" s="60"/>
      <c r="P23" s="60"/>
      <c r="Q23" s="60"/>
      <c r="R23" s="60"/>
      <c r="S23" s="60"/>
      <c r="T23" s="60"/>
      <c r="U23" s="60"/>
      <c r="V23" s="60"/>
      <c r="W23" s="60"/>
      <c r="X23" s="60"/>
      <c r="Y23" s="60"/>
      <c r="Z23" s="60"/>
    </row>
    <row r="24" spans="1:26" ht="14.25" customHeight="1">
      <c r="A24" s="63"/>
      <c r="B24" s="5" t="s">
        <v>300</v>
      </c>
      <c r="C24" s="63"/>
      <c r="D24" s="63"/>
      <c r="E24" s="63"/>
      <c r="F24" s="63"/>
      <c r="G24" s="63"/>
      <c r="H24" s="63"/>
      <c r="I24" s="60"/>
      <c r="J24" s="60"/>
      <c r="K24" s="60"/>
      <c r="L24" s="60"/>
      <c r="M24" s="60"/>
      <c r="N24" s="60"/>
      <c r="O24" s="60"/>
      <c r="P24" s="60"/>
      <c r="Q24" s="60"/>
      <c r="R24" s="60"/>
      <c r="S24" s="60"/>
      <c r="T24" s="60"/>
      <c r="U24" s="60"/>
      <c r="V24" s="60"/>
      <c r="W24" s="60"/>
      <c r="X24" s="60"/>
      <c r="Y24" s="60"/>
      <c r="Z24" s="60"/>
    </row>
    <row r="25" spans="1:26" ht="14.25" customHeight="1">
      <c r="A25" s="63"/>
      <c r="B25" s="5" t="s">
        <v>301</v>
      </c>
      <c r="C25" s="63"/>
      <c r="D25" s="63"/>
      <c r="E25" s="63"/>
      <c r="F25" s="63"/>
      <c r="G25" s="63"/>
      <c r="H25" s="63"/>
      <c r="I25" s="60"/>
      <c r="J25" s="60"/>
      <c r="K25" s="60"/>
      <c r="L25" s="60"/>
      <c r="M25" s="60"/>
      <c r="N25" s="60"/>
      <c r="O25" s="60"/>
      <c r="P25" s="60"/>
      <c r="Q25" s="60"/>
      <c r="R25" s="60"/>
      <c r="S25" s="60"/>
      <c r="T25" s="60"/>
      <c r="U25" s="60"/>
      <c r="V25" s="60"/>
      <c r="W25" s="60"/>
      <c r="X25" s="60"/>
      <c r="Y25" s="60"/>
      <c r="Z25" s="60"/>
    </row>
    <row r="26" spans="1:26" ht="14.25" customHeight="1">
      <c r="A26" s="63"/>
      <c r="B26" s="5" t="s">
        <v>302</v>
      </c>
      <c r="C26" s="63"/>
      <c r="D26" s="63"/>
      <c r="E26" s="63"/>
      <c r="F26" s="63"/>
      <c r="G26" s="63"/>
      <c r="H26" s="63"/>
      <c r="I26" s="60"/>
      <c r="J26" s="60"/>
      <c r="K26" s="60"/>
      <c r="L26" s="60"/>
      <c r="M26" s="60"/>
      <c r="N26" s="60"/>
      <c r="O26" s="60"/>
      <c r="P26" s="60"/>
      <c r="Q26" s="60"/>
      <c r="R26" s="60"/>
      <c r="S26" s="60"/>
      <c r="T26" s="60"/>
      <c r="U26" s="60"/>
      <c r="V26" s="60"/>
      <c r="W26" s="60"/>
      <c r="X26" s="60"/>
      <c r="Y26" s="60"/>
      <c r="Z26" s="60"/>
    </row>
    <row r="27" spans="1:26" ht="14.25" customHeight="1">
      <c r="A27" s="63"/>
      <c r="B27" s="63"/>
      <c r="C27" s="63"/>
      <c r="D27" s="63"/>
      <c r="E27" s="63"/>
      <c r="F27" s="63"/>
      <c r="G27" s="63"/>
      <c r="H27" s="63"/>
      <c r="I27" s="60"/>
      <c r="J27" s="60"/>
      <c r="K27" s="60"/>
      <c r="L27" s="60"/>
      <c r="M27" s="60"/>
      <c r="N27" s="60"/>
      <c r="O27" s="60"/>
      <c r="P27" s="60"/>
      <c r="Q27" s="60"/>
      <c r="R27" s="60"/>
      <c r="S27" s="60"/>
      <c r="T27" s="60"/>
      <c r="U27" s="60"/>
      <c r="V27" s="60"/>
      <c r="W27" s="60"/>
      <c r="X27" s="60"/>
      <c r="Y27" s="60"/>
      <c r="Z27" s="60"/>
    </row>
    <row r="28" spans="1:26" ht="14.2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ht="14.2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26" ht="14.2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ht="14.2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14.2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ht="14.2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14.2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ht="14.2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ht="14.2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ht="14.2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14.2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14.2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14.2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14.2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4.2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14.2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4.2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14.2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14.2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14.2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4.2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4.2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4.2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4.2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4.2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4.2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4.2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4.2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4.2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4.2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4.2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4.2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4.2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4.2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4.2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4.2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4.2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4.2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4.2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4.2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4.2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4.2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4.2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4.2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4.2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4.2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4.2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4.2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4.2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4.2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4.2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4.2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4.2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4.2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4.2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4.2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4.2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4.2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4.2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4.2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4.2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4.2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4.2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4.2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4.2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4.2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4.2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4.2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4.2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4.2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4.2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4.2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4.2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4.2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4.2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4.2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4.2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4.2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4.2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4.2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4.2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4.2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4.2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4.2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4.2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4.2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4.2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4.2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4.2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4.2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4.2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4.2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4.2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4.2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4.2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4.2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4.2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4.2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4.2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4.2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4.2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4.2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4.2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4.2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4.2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4.2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4.2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4.2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4.2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4.2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4.2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4.2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4.2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4.2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4.2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4.2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4.2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4.2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4.2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4.2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4.2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4.2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4.2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4.2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4.2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4.2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4.2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4.2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4.2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4.2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4.2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4.2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4.2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4.2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4.2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4.2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4.2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4.2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4.2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4.2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4.2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4.2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4.2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4.2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4.2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4.2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4.2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4.2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4.2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4.2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4.2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4.2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4.2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4.2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4.2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4.2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4.2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4.2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4.2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4.2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4.2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4.2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4.2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4.2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4.2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4.2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4.2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4.2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4.2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4.2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4.2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4.2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4.2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4.2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4.2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4.2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4.2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4.2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4.2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4.2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4.2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4.2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4.2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4.2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4.2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4.2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4.2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4.2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4.2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4.2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4.2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4.2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4.2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4.2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4.2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4.2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4.2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4.2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4.2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customHeight="1"/>
    <row r="228" spans="1:26" ht="15.75" customHeight="1"/>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C1:G1"/>
    <mergeCell ref="A5:A6"/>
    <mergeCell ref="B5:B6"/>
    <mergeCell ref="C5:C6"/>
    <mergeCell ref="D5:G5"/>
  </mergeCells>
  <hyperlinks>
    <hyperlink ref="B2" r:id="rId1" xr:uid="{00000000-0004-0000-0100-000000000000}"/>
    <hyperlink ref="B16" r:id="rId2" xr:uid="{00000000-0004-0000-0100-000001000000}"/>
  </hyperlinks>
  <pageMargins left="0.70000000000000007" right="0.70000000000000007" top="1.0457000000000001" bottom="1.0457000000000001" header="0" footer="0"/>
  <pageSetup pageOrder="overThenDown"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defaultColWidth="12.58203125" defaultRowHeight="15" customHeight="1"/>
  <cols>
    <col min="1" max="1" width="24.75" customWidth="1"/>
    <col min="2" max="6" width="8.25" customWidth="1"/>
  </cols>
  <sheetData>
    <row r="1" spans="1:2" ht="14.25" customHeight="1">
      <c r="A1" s="81" t="s">
        <v>41</v>
      </c>
      <c r="B1" s="81" t="s">
        <v>36</v>
      </c>
    </row>
    <row r="2" spans="1:2" ht="14.25" customHeight="1">
      <c r="A2" s="81" t="s">
        <v>303</v>
      </c>
      <c r="B2" s="81" t="s">
        <v>304</v>
      </c>
    </row>
    <row r="3" spans="1:2" ht="14.25" customHeight="1">
      <c r="A3" s="81" t="s">
        <v>66</v>
      </c>
      <c r="B3" s="81" t="s">
        <v>305</v>
      </c>
    </row>
    <row r="4" spans="1:2" ht="14.25" customHeight="1">
      <c r="A4" s="81" t="s">
        <v>306</v>
      </c>
      <c r="B4" s="81" t="s">
        <v>307</v>
      </c>
    </row>
    <row r="5" spans="1:2" ht="14.25" customHeight="1">
      <c r="A5" s="81" t="s">
        <v>63</v>
      </c>
      <c r="B5" s="81" t="s">
        <v>308</v>
      </c>
    </row>
    <row r="6" spans="1:2" ht="14.25" customHeight="1">
      <c r="A6" s="81" t="s">
        <v>309</v>
      </c>
      <c r="B6" s="81" t="s">
        <v>310</v>
      </c>
    </row>
    <row r="7" spans="1:2" ht="14.25" customHeight="1">
      <c r="A7" s="81" t="s">
        <v>311</v>
      </c>
      <c r="B7" s="81"/>
    </row>
    <row r="8" spans="1:2" ht="14.25" customHeight="1">
      <c r="A8" s="81" t="s">
        <v>312</v>
      </c>
    </row>
    <row r="9" spans="1:2" ht="14.25" customHeight="1">
      <c r="A9" s="81" t="s">
        <v>313</v>
      </c>
    </row>
    <row r="10" spans="1:2" ht="14.25" customHeight="1">
      <c r="A10" s="81" t="s">
        <v>97</v>
      </c>
      <c r="B10" s="81"/>
    </row>
    <row r="11" spans="1:2" ht="14.25" customHeight="1">
      <c r="A11" s="81" t="s">
        <v>314</v>
      </c>
    </row>
    <row r="12" spans="1:2" ht="14.25" customHeight="1">
      <c r="A12" s="81" t="s">
        <v>315</v>
      </c>
    </row>
    <row r="13" spans="1:2" ht="14.25" customHeight="1">
      <c r="A13" s="81" t="s">
        <v>316</v>
      </c>
    </row>
    <row r="14" spans="1:2" ht="14.25" customHeight="1">
      <c r="A14" s="81" t="s">
        <v>34</v>
      </c>
      <c r="B14" s="81"/>
    </row>
    <row r="15" spans="1:2" ht="14.25" customHeight="1">
      <c r="A15" s="81" t="s">
        <v>115</v>
      </c>
    </row>
    <row r="16" spans="1:2" ht="14.25" customHeight="1">
      <c r="A16" s="81" t="s">
        <v>317</v>
      </c>
    </row>
    <row r="17" spans="1:1" ht="14.25" customHeight="1">
      <c r="A17" s="81" t="s">
        <v>318</v>
      </c>
    </row>
    <row r="18" spans="1:1" ht="14.25" customHeight="1">
      <c r="A18" s="81" t="s">
        <v>319</v>
      </c>
    </row>
    <row r="19" spans="1:1" ht="14.25" customHeight="1">
      <c r="A19" s="59" t="s">
        <v>320</v>
      </c>
    </row>
    <row r="20" spans="1:1" ht="14.25" customHeight="1"/>
    <row r="21" spans="1:1" ht="14.25" customHeight="1"/>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0457000000000001" bottom="1.0457000000000001" header="0" footer="0"/>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DSWD</dc:creator>
  <cp:lastModifiedBy>DSWD</cp:lastModifiedBy>
  <cp:lastPrinted>2024-01-31T14:11:45Z</cp:lastPrinted>
  <dcterms:created xsi:type="dcterms:W3CDTF">2022-09-28T02:57:52Z</dcterms:created>
  <dcterms:modified xsi:type="dcterms:W3CDTF">2024-01-31T14:27:10Z</dcterms:modified>
</cp:coreProperties>
</file>